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soares\Desktop\"/>
    </mc:Choice>
  </mc:AlternateContent>
  <bookViews>
    <workbookView xWindow="0" yWindow="0" windowWidth="28800" windowHeight="12435" activeTab="1"/>
  </bookViews>
  <sheets>
    <sheet name="Termos e Definições" sheetId="1" r:id="rId1"/>
    <sheet name="FormMT" sheetId="2" r:id="rId2"/>
    <sheet name="Resultado" sheetId="3" r:id="rId3"/>
    <sheet name="Parametros" sheetId="4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4" i="4" l="1"/>
  <c r="C93" i="4"/>
  <c r="K16" i="4" s="1"/>
  <c r="C92" i="4"/>
  <c r="D97" i="4" s="1"/>
  <c r="C97" i="4" s="1"/>
  <c r="K20" i="4" s="1"/>
  <c r="C86" i="4"/>
  <c r="J13" i="4" s="1"/>
  <c r="C85" i="4"/>
  <c r="J16" i="4" s="1"/>
  <c r="C84" i="4"/>
  <c r="C83" i="4" s="1"/>
  <c r="D88" i="4" s="1"/>
  <c r="C88" i="4" s="1"/>
  <c r="C78" i="4"/>
  <c r="I13" i="4" s="1"/>
  <c r="C77" i="4"/>
  <c r="C76" i="4"/>
  <c r="D81" i="4" s="1"/>
  <c r="C81" i="4" s="1"/>
  <c r="I20" i="4" s="1"/>
  <c r="C70" i="4"/>
  <c r="C69" i="4"/>
  <c r="H16" i="4" s="1"/>
  <c r="C68" i="4"/>
  <c r="D73" i="4" s="1"/>
  <c r="C73" i="4" s="1"/>
  <c r="H20" i="4" s="1"/>
  <c r="C62" i="4"/>
  <c r="G17" i="4" s="1"/>
  <c r="C61" i="4"/>
  <c r="D65" i="4" s="1"/>
  <c r="C65" i="4" s="1"/>
  <c r="C60" i="4"/>
  <c r="C54" i="4"/>
  <c r="F13" i="4" s="1"/>
  <c r="C53" i="4"/>
  <c r="F16" i="4" s="1"/>
  <c r="C52" i="4"/>
  <c r="C51" i="4" s="1"/>
  <c r="D56" i="4" s="1"/>
  <c r="C56" i="4" s="1"/>
  <c r="C46" i="4"/>
  <c r="E13" i="4" s="1"/>
  <c r="C45" i="4"/>
  <c r="C44" i="4"/>
  <c r="C43" i="4" s="1"/>
  <c r="D48" i="4" s="1"/>
  <c r="C48" i="4" s="1"/>
  <c r="C37" i="4"/>
  <c r="D17" i="4" s="1"/>
  <c r="C36" i="4"/>
  <c r="D16" i="4" s="1"/>
  <c r="C35" i="4"/>
  <c r="C28" i="4"/>
  <c r="C17" i="4" s="1"/>
  <c r="C27" i="4"/>
  <c r="C16" i="4" s="1"/>
  <c r="C26" i="4"/>
  <c r="K17" i="4"/>
  <c r="I17" i="4"/>
  <c r="H17" i="4"/>
  <c r="E17" i="4"/>
  <c r="I16" i="4"/>
  <c r="E16" i="4"/>
  <c r="K15" i="4"/>
  <c r="J15" i="4"/>
  <c r="I15" i="4"/>
  <c r="G15" i="4"/>
  <c r="F15" i="4"/>
  <c r="K13" i="4"/>
  <c r="H13" i="4"/>
  <c r="G13" i="4"/>
  <c r="C6" i="4"/>
  <c r="C59" i="4" l="1"/>
  <c r="D64" i="4" s="1"/>
  <c r="C64" i="4" s="1"/>
  <c r="G20" i="4" s="1"/>
  <c r="D49" i="4"/>
  <c r="C49" i="4" s="1"/>
  <c r="E20" i="4" s="1"/>
  <c r="E15" i="4"/>
  <c r="C34" i="4"/>
  <c r="D39" i="4" s="1"/>
  <c r="C39" i="4" s="1"/>
  <c r="D13" i="4"/>
  <c r="C25" i="4"/>
  <c r="D30" i="4" s="1"/>
  <c r="C30" i="4" s="1"/>
  <c r="D31" i="4"/>
  <c r="C31" i="4" s="1"/>
  <c r="C13" i="4"/>
  <c r="C15" i="4"/>
  <c r="D89" i="4"/>
  <c r="C89" i="4" s="1"/>
  <c r="J20" i="4" s="1"/>
  <c r="D15" i="4"/>
  <c r="H15" i="4"/>
  <c r="G16" i="4"/>
  <c r="F17" i="4"/>
  <c r="J17" i="4"/>
  <c r="C67" i="4"/>
  <c r="D72" i="4" s="1"/>
  <c r="C72" i="4" s="1"/>
  <c r="C75" i="4"/>
  <c r="D80" i="4" s="1"/>
  <c r="C80" i="4" s="1"/>
  <c r="C91" i="4"/>
  <c r="D96" i="4" s="1"/>
  <c r="C96" i="4" s="1"/>
  <c r="D40" i="4"/>
  <c r="C40" i="4" s="1"/>
  <c r="D20" i="4" s="1"/>
  <c r="D57" i="4"/>
  <c r="C57" i="4" s="1"/>
  <c r="F20" i="4" s="1"/>
  <c r="C20" i="4" l="1"/>
  <c r="C21" i="4"/>
  <c r="F8" i="3" s="1"/>
</calcChain>
</file>

<file path=xl/sharedStrings.xml><?xml version="1.0" encoding="utf-8"?>
<sst xmlns="http://schemas.openxmlformats.org/spreadsheetml/2006/main" count="532" uniqueCount="292">
  <si>
    <t>TERMO</t>
  </si>
  <si>
    <t>DEFINIÇÃO</t>
  </si>
  <si>
    <t>Abordagem de pesquisa</t>
  </si>
  <si>
    <t>Quais testes e experimentos precisam ser feitos (experimental, observacional? Qualitativo ou quantitativo?)</t>
  </si>
  <si>
    <t>Alta Fidelidade</t>
  </si>
  <si>
    <t>Qualificação dada a um modelo/protótipo que guarda grande similaridade com o produto final, na função a que se destina, tendo também comportamento, estrutura e composição similares ligadas à função crítica que se propõe.</t>
  </si>
  <si>
    <t>Ambiente Controlado</t>
  </si>
  <si>
    <t>Área que deve ter certos parâmetros controlados, como por exemplo, pressão, temperatura e segregação.  Necessário para demonstrar os princípios subjacentes e o desempenho funcional do elemento</t>
  </si>
  <si>
    <t>Ambiente de Produção</t>
  </si>
  <si>
    <t>Ambiente com realismo de chão de fábrica (operadores, estruturas, ferramentais, materiais, etc.), destinados ao processamento, manufatura e produção do elemento/tecnologia.</t>
  </si>
  <si>
    <t>Ambiente Laboratorial</t>
  </si>
  <si>
    <t>São considerados ambientes controlados, com controle de temperatura e pressão, possuindo estrutura e equipamentos  próprios e que são distintos do ambiente real e operacional.</t>
  </si>
  <si>
    <t>Ambiente Operacional</t>
  </si>
  <si>
    <t>Ambiente destinado a execução das atividades ligadas a função do elemento/tecnologia.</t>
  </si>
  <si>
    <t>Ambiente Real</t>
  </si>
  <si>
    <t>Ambiente operacional com todas as condições normais de operação e manuseio usuais e pelas quais a tecnologia sempre se submeterá durante seu uso.</t>
  </si>
  <si>
    <t>Ambiente Relevante</t>
  </si>
  <si>
    <t>Ambiente utilizado para demonstrar o
desempenho geral do elemento/tecnologia, considerando parâmetros de referência a serem observados em ambiente real, ou seja, ambiente simulado e com escalabilidade que extrapole as condições normais de operação.</t>
  </si>
  <si>
    <t>Antecedentes</t>
  </si>
  <si>
    <t>Arquitetura da Tecnologia</t>
  </si>
  <si>
    <t>Projeto de design das soluções com base nas necessidades da tecnologia. Conhecimentos técnicos e habilidades que alinham a tecnologia aos seus objetivos com foco na sua concepção e desenho do conjunto de elementos que, a partir de uma necessidade, sustentará as funcionalidades de um sistema.</t>
  </si>
  <si>
    <t>Baixa Fidelidade</t>
  </si>
  <si>
    <t>Qualificação dada a um modelo/protótipo que guarda alguma similaridade com o produto final, sendo restrito a alguns elementos da função a que se destina, não tendo necessariamente o mesmo comportamento, estrutura e composição do modelo final.</t>
  </si>
  <si>
    <t>Característica</t>
  </si>
  <si>
    <t>Ferramenta descritiva, dos aspectos físicos ou construtivos da tecnologia em análise.</t>
  </si>
  <si>
    <t>Conceito operacional</t>
  </si>
  <si>
    <t>Define sobre quais parâmetros o ambiente e a operação da tecnologia serão definidos e utilizados.</t>
  </si>
  <si>
    <t>Condições de Estresse</t>
  </si>
  <si>
    <t>Submissão de componente, modelo, protótipo ou tecnologia às condições extremas de utilização, até sua falha ou seu limite operacional.</t>
  </si>
  <si>
    <t>Dados primários</t>
  </si>
  <si>
    <t>Dados originais, observáveis diretamente em sua condição e ecossistema, sem interferência de coleta ou intermediação. Coletados pela primeira vez por um pesquisador, por método próprio.</t>
  </si>
  <si>
    <t>Dados sintéticos (artificiais)</t>
  </si>
  <si>
    <t>Resultado do tratamento de dados reais, sem comprometimento da privacidade, possivelmente tabulados ou expressos por meio de relatórios.</t>
  </si>
  <si>
    <t>Declaração de Problema</t>
  </si>
  <si>
    <r>
      <rPr>
        <sz val="12"/>
        <color rgb="FF000000"/>
        <rFont val="Calibri"/>
        <family val="2"/>
      </rPr>
      <t xml:space="preserve">É parte integrante do processo de </t>
    </r>
    <r>
      <rPr>
        <i/>
        <sz val="12"/>
        <color rgb="FF000000"/>
        <rFont val="Calibri"/>
        <family val="2"/>
      </rPr>
      <t xml:space="preserve">design </t>
    </r>
    <r>
      <rPr>
        <sz val="12"/>
        <color rgb="FF000000"/>
        <rFont val="Calibri"/>
        <family val="2"/>
      </rPr>
      <t>e consiste na melhor definição de um problema com observações sintéticas e objetivas desde o primeiro estágio do processo. Uma ótima declaração de problema orientará o trabalho da equipe que iniciará a fase de concepção / criação – trazendo clareza e foco ao processo de design.</t>
    </r>
  </si>
  <si>
    <t>Desempenho Funcional de um Elemento</t>
  </si>
  <si>
    <t>Aspectos de um elemento observados ou medidos a partir de sua operação ou função.</t>
  </si>
  <si>
    <t>Desenhos de rascunho</t>
  </si>
  <si>
    <t>Desenhos não definitivos da arquitetura da tecnologia, utilizando anotações de fácil entendimento, elaborado após a fase de definição do protótipo.</t>
  </si>
  <si>
    <t>Desenvolvimento experimental</t>
  </si>
  <si>
    <t>Trabalhos sistemáticos delineados a partir de conhecimentos pré-existentes, visando a comprovação ou demonstração da viabilidade técnica ou funcional de novos produtos, processos, sistemas e serviços ou, ainda, um evidente aperfeiçoamento dos já produzidos ou estabelecidos.</t>
  </si>
  <si>
    <t xml:space="preserve">Design experimental </t>
  </si>
  <si>
    <t>Definição de um plano experimental detalhado antes de fazer o experimento. Um design experimental bem realizado maximiza a quantidade de "informações" que podem ser obtidas a partir de uma determinada quantidade de esforço experimental.</t>
  </si>
  <si>
    <t>Documentação da Tecnologia</t>
  </si>
  <si>
    <t>Série de documentos e mapas conceituais que permitem entender como a tecnologia funciona. Realizado, principalmente, para registrar quais são os processos que ela executa; como o sistema foi desenvolvido para que outros pesquisadores possam entendê-lo e realizar modificações; como o processo de desenvolvimento ocorreu para que os próximos projetos sejam melhores; e como o sistema deve ser utilizado pelos seus usuários.</t>
  </si>
  <si>
    <t>Documentos de Dimensionamento</t>
  </si>
  <si>
    <t>Documentos auxiliares descrevendo dimensões, amplitude e alcance da tecnologia.</t>
  </si>
  <si>
    <t>Efeitos de Escala</t>
  </si>
  <si>
    <t>Quando o tamanho relativo de uma variável ou evento se transforma em fator de grande influência em resultados e decisões.</t>
  </si>
  <si>
    <t>Estudos de dimensionamento</t>
  </si>
  <si>
    <t>Estudos utilizados para a definição de dimensões, amplitude e alcance da tecnologia.</t>
  </si>
  <si>
    <t>Fundamentos do Pensamento</t>
  </si>
  <si>
    <t>Base de conhecimento, tácito e explícito, com a definição das premissas utilizadas para a teorização do elemento / tecnologia.</t>
  </si>
  <si>
    <t>Função Crítica</t>
  </si>
  <si>
    <t>GMP</t>
  </si>
  <si>
    <t>Good Manufacturing Practices (GMP), traduz-se como boas práticas de produção, consistem em um conjunto de regras que visam garantir a qualidade dos procedimentos.</t>
  </si>
  <si>
    <t>Integração de Componentes</t>
  </si>
  <si>
    <t>Testes realizados com a finalidade de garantir que a combinação entre os componentes do sistema produza um comportamento esperado.
A verificação da integração entre os componentes da aplicação torna-se essencial para obter um produto final de qualidade.</t>
  </si>
  <si>
    <t>Interfaces entre componentes</t>
  </si>
  <si>
    <t>Uma interface disponibiliza tipos variados de acesso entre componentes, como por exemplo: constantes, tipos de dado, procedimentos, especificação de exceções e assinaturas de métodos. Em alguns casos é mais apropriado definir as variáveis como parte das interfaces. As interfaces também especificam a funcionalidade disponibilizada através de comentários ou através de declarações lógicas formais.</t>
  </si>
  <si>
    <t>Limitada em escala industrial</t>
  </si>
  <si>
    <t>Tecnologia de produção ainda pouco replicável</t>
  </si>
  <si>
    <t>Lotes piloto</t>
  </si>
  <si>
    <t>Lotes da tecnologia produzidos no início da produção, com a finalidade de testar procedimentos e processos produtivos e avaliar a qualidade e a operação em si.</t>
  </si>
  <si>
    <t>M&amp;S</t>
  </si>
  <si>
    <t>Termo em inglês para modelagem e simulação</t>
  </si>
  <si>
    <t>Maquete</t>
  </si>
  <si>
    <t>Modelo reduzido da tecnologia</t>
  </si>
  <si>
    <t>Mapeamento</t>
  </si>
  <si>
    <t>Minuta de Análise econômica</t>
  </si>
  <si>
    <t>Documento produzido a fim de se avaliar as capacidades econômicas e a viabilidade econômica da tecnologia para produção e comercialização.</t>
  </si>
  <si>
    <t>Modelo</t>
  </si>
  <si>
    <t>Representação da tecnologia</t>
  </si>
  <si>
    <t>Modelo Analítico</t>
  </si>
  <si>
    <t>Modelo teórico explícito</t>
  </si>
  <si>
    <t>Modelo de Uso</t>
  </si>
  <si>
    <t>Modelo pronto para uso</t>
  </si>
  <si>
    <t>Modelo/Protótipo representativo</t>
  </si>
  <si>
    <t>Modelo com alta fidelidade que reflete todos os aspectos da tecnologia</t>
  </si>
  <si>
    <t>Modelo/Protótipo representativo de função</t>
  </si>
  <si>
    <t>Modelo com alta fidelidade que se reflete em apenas uma função da tecnologia</t>
  </si>
  <si>
    <t>Multitecnologia</t>
  </si>
  <si>
    <t>Múltiplas tecnologias ou tecnologias multifacetadas</t>
  </si>
  <si>
    <t>Nível de Segurança</t>
  </si>
  <si>
    <t>Nível de tolerância estabelecido para o funcionamento da tecnologia, com nível de risco de segurança aceitável.</t>
  </si>
  <si>
    <t>Observações de Base</t>
  </si>
  <si>
    <t>Observações básicas ou teóricas da tecnologia</t>
  </si>
  <si>
    <t>Pesquisa Aplicada</t>
  </si>
  <si>
    <t>Realizada para determinar as possíveis utilizações dos resultados da pesquisa básica, para estabelecer métodos ou novas maneiras de alcançar objetivos determinados.</t>
  </si>
  <si>
    <t>Pesquisa Básica</t>
  </si>
  <si>
    <t>Consiste em trabalhos experimentais ou teóricos, desenvolvidos principalmente com a finalidade de adquirir novos conhecimentos sobre os fundamentos de fenômenos e fatos observáveis, sem considerar uma aplicação ou uso particular.</t>
  </si>
  <si>
    <t>Princípios de Base</t>
  </si>
  <si>
    <t>Princípios e hipóteses básicas sobre a tecnologia</t>
  </si>
  <si>
    <t>Processo formal de inspeção</t>
  </si>
  <si>
    <t>Procedimento voltado a descoberta antecipada de possíveis falhas antes da produção final</t>
  </si>
  <si>
    <t>Processos de fabricação estáveis</t>
  </si>
  <si>
    <t>Processo de fabricação maduro e com nível de tolerância controlado.</t>
  </si>
  <si>
    <t>Produtibilidade</t>
  </si>
  <si>
    <t>Capacidade de produzir o elemento / tecnologia.</t>
  </si>
  <si>
    <t>Protótipo</t>
  </si>
  <si>
    <t xml:space="preserve">Modelo preliminar </t>
  </si>
  <si>
    <t>Prova de Conceito</t>
  </si>
  <si>
    <t>Experimentação / Modelos Analíticos / Simulação com a pretensão de se provar o conceito do elemento / tecnologia e o desempenho esperado.</t>
  </si>
  <si>
    <t>Qualificação</t>
  </si>
  <si>
    <t>Submissão do elemento / tecnologia a sua condição de uso com sucesso aferido e comprovado para fins de certificação e/ou utilização em ambiente real.</t>
  </si>
  <si>
    <t>Rastreamento</t>
  </si>
  <si>
    <t>Sistema Logístico</t>
  </si>
  <si>
    <t>Sistema que interliga as atividades logísticas num processo integrado.</t>
  </si>
  <si>
    <t>Sistema Real</t>
  </si>
  <si>
    <t>Sistema final em operação no ambiente real do elemento / tecnologia madura, qualificada e integrada.</t>
  </si>
  <si>
    <t>Taxa de produção plena</t>
  </si>
  <si>
    <t>Produção em capacidade máxima</t>
  </si>
  <si>
    <t>Tecnologia Madura</t>
  </si>
  <si>
    <t>Tecnologia definida por um conjunto de processos reprodutíveis para o projeto, a fabricação, os ensaios e a operação de um elemento, de modo a satisfazer um conjunto de requisitos de desempenho em ambiente operacional real.</t>
  </si>
  <si>
    <t>Tecnologia pronta para comercialização</t>
  </si>
  <si>
    <t>Sistema final em pleno funcionamento, com o elemento / tecnologia validada, integrada e qualificada, em condições de uso seguro para sua comercialização.</t>
  </si>
  <si>
    <t>Tecnologia-Cruzada</t>
  </si>
  <si>
    <t>Elemento que possui múltiplas tecnologias ou tecnologias relacionadas operando em um único sistema. Como exemplo poderíamos citar um determinado elemento que abordasse, ao mesmo tempo, dinâmica de fluidos e corrente alternada.</t>
  </si>
  <si>
    <t>Calculadora de Maturidade Tecnológica</t>
  </si>
  <si>
    <t>MT 1 - Princípios de Base</t>
  </si>
  <si>
    <t>ORDEM</t>
  </si>
  <si>
    <t>PERGUNTAS</t>
  </si>
  <si>
    <t>RESPOSTAS</t>
  </si>
  <si>
    <t>Algum problema foi identificado para obter os fundamentos do pensamento como abordagem?</t>
  </si>
  <si>
    <t>NÃO</t>
  </si>
  <si>
    <t>Foi feita a formulação de princípios de base?</t>
  </si>
  <si>
    <t>Foram identificados antecedentes?</t>
  </si>
  <si>
    <t>Foi feito estudo sobre a literatura e fundamentação teórica que trata dos princípios de base previstos?</t>
  </si>
  <si>
    <t>Foram identificados princípios de base previstos para o uso de novas tecnologias?</t>
  </si>
  <si>
    <t>Foram definidos objetivos de P&amp;D?</t>
  </si>
  <si>
    <t>Foram determinadas premissas e hipóteses básicas da tecnologia (projeto)?</t>
  </si>
  <si>
    <t xml:space="preserve"> Foram identificadas aplicações potenciais após observações de base?</t>
  </si>
  <si>
    <t>Estão disponíveis meios, métodos e processos a serem utilizados e desenvolvidos?</t>
  </si>
  <si>
    <t>Foram definidas características básicas?      
Ex. arquitetura, formulação matemática, conceito de dispositivo, revisão de   princípios, princípios científicos.</t>
  </si>
  <si>
    <t>Foi descrita uma potencial aplicação científica para a resolução de problemas?</t>
  </si>
  <si>
    <t>Foi feito levantamento inicial sobre os benefícios da tecnologia (projeto)?</t>
  </si>
  <si>
    <t>A comunidade de pesquisa básica está explorando alguma nova área tecnológica?</t>
  </si>
  <si>
    <t>MT 2 - Conceitos e aplicações</t>
  </si>
  <si>
    <t>Formulado conceito preliminar da tecnologia (do elemento)?</t>
  </si>
  <si>
    <t>Previsão de desempenho da tecnologia foi feito?</t>
  </si>
  <si>
    <t>Conceitos qualitativos de P&amp;D sobre fatos, detalhes, significados e interpretação estão disponíveis?</t>
  </si>
  <si>
    <t>Protocolo de pesquisa para verificação do conceito e aplicação da tecnologia estão disponíveis?</t>
  </si>
  <si>
    <t>Protocolo da pesquisa e seu planejamento foram revisados e aprovados?</t>
  </si>
  <si>
    <t>Identificados quais experimentos precisam ser feitos (abordagem de pesquisa)?</t>
  </si>
  <si>
    <t>Potencial usuário/consumidor e aplicação da tecnologia foram identificados?</t>
  </si>
  <si>
    <t>Existem exemplos de aplicações (restritos a estudos analíticos com dados simulados/calculados)?</t>
  </si>
  <si>
    <t>Os componentes da tecnologia a serem utilizados foram identificados?</t>
  </si>
  <si>
    <t>Caracterização dos componentes da tecnologia a ser desenvolvida foi dominada e compreendida?</t>
  </si>
  <si>
    <t>Foi realizado o estudo da viabilidade da tecnologia (do conceito e das aplicações)?</t>
  </si>
  <si>
    <t>Foi realizada a revisão da literatura do conceito e das aplicações da tecnologia?</t>
  </si>
  <si>
    <t>Levantamento de requisitos da tecnologia foi realizado?</t>
  </si>
  <si>
    <t>Rastreamento dos requisitos da tecnologia está definido?</t>
  </si>
  <si>
    <t>O planejamento do design experimental foi feito (formulação de tópicos de pesquisa e hipóteses de aplicação)?</t>
  </si>
  <si>
    <t>Meios e infraestruturas necessárias a aplicação da tecnologia foram identificados?</t>
  </si>
  <si>
    <t>Arquitetura da tecnologia definida em termos de principais funções a serem executadas?</t>
  </si>
  <si>
    <t>Mapeadas as capacidades e limitações de pesquisadores?</t>
  </si>
  <si>
    <t>Mapeadas as capacidades e limitações das instalações de pesquisa?</t>
  </si>
  <si>
    <t>Pesquisa inicial de mercado para identificação de demanda e viabilidade já começou e foi avaliada?</t>
  </si>
  <si>
    <t>MT 3 - Prova de conceito , Função Crítica, Característica da Tecnologia, Analítico e Experimentação</t>
  </si>
  <si>
    <t>A prova de conceito inclui estudos analíticos e experimentos laboratoriais?</t>
  </si>
  <si>
    <t>Estão disponíveis estudos analíticos que apoiem o desempenho previsto dos elementos da tecnologia?</t>
  </si>
  <si>
    <t>Os requisitos de desempenho definidos são consistentes com o conceito ou aplicação formulada?</t>
  </si>
  <si>
    <t>Os requisitos de desempenho da tecnologia estão estabelecidos?</t>
  </si>
  <si>
    <t>As evidências ou análise detalhada sobre o conceito e/ou aplicação para apoiar suposições feitas / realizadas são suficientes?</t>
  </si>
  <si>
    <t>As características da tecnologia estão definidos?</t>
  </si>
  <si>
    <t>O projeto de metodologia a ser utilizado para responder às perguntas da pesquisa foi elaborado?</t>
  </si>
  <si>
    <t>Modelos analíticos correspondem aos dados experimentais / características?</t>
  </si>
  <si>
    <t>A função crítica da tecnologia foi validada por meio de modelagem e simulação?</t>
  </si>
  <si>
    <t>A previsão dos elementos de capacidade tecnológica da tecnologia foi validada por meio de modelagem e simulação?</t>
  </si>
  <si>
    <t>As características da tecnologia foram validadas através de modelagem e simulação?</t>
  </si>
  <si>
    <t>Desempenho esperado na prova de conceito foi demonstrado?</t>
  </si>
  <si>
    <t>Estudos de dimensionamento (alcance) da tecnologia foram iniciados?</t>
  </si>
  <si>
    <t>O design de P&amp;D foi identificado e desenvolvido?</t>
  </si>
  <si>
    <t>A tecnologia é cientificamente viável (estudo analítico, modelagem, simulação, experimentação)?</t>
  </si>
  <si>
    <t>Efeitos da tecnologia cruzada começaram a ser identificados?</t>
  </si>
  <si>
    <t>Áreas de risco e estratégias de mitigação foram identificadas em termos gerais?</t>
  </si>
  <si>
    <t>Foi feita uma análise inicial de valor?</t>
  </si>
  <si>
    <t>MT 4 - Ambiente Laboratorial, Maquete, Baixa Fidelidade, Validação e Verificação em Ambiente Laboratorial</t>
  </si>
  <si>
    <t>Desempenho funcional do elemento e de seus componentes foi estabelecido?</t>
  </si>
  <si>
    <t>Foram feitos testes em ambiente controlado (laboratório) de cada função e/ou componente separado?</t>
  </si>
  <si>
    <t>Desempenho funcional do elemento e de seus componentes foi demonstrado em ambiente laboratorial?</t>
  </si>
  <si>
    <t>Foi iniciada a pesquisa sobre a  integração de componentes?</t>
  </si>
  <si>
    <t>Foi feito modelo/maquete em escala de laboratório da tecnologia, peças e componentes para demonstrar vários aspectos do sistema / produto final?</t>
  </si>
  <si>
    <t>Foram iniciados estudos  em baixa fidelidade sobre a logística da tecnologia (interoperabilidade, confiabilidade, facilidade de manutenção, escalabilidade e segurança)?</t>
  </si>
  <si>
    <t>Problemas de "multitecnologia" ou "tecnologia cruzada", se houver, foram totalmente identificados?</t>
  </si>
  <si>
    <t>Resultados dos experimentos em ambiente controlado (laboratório) mostraram que os componentes estão operacionais?</t>
  </si>
  <si>
    <t>Processos-chave para fabricação, procedimentos e métodos foram identificados e revisados em laboratório?</t>
  </si>
  <si>
    <t>Técnicas de design foram identificadas e definidas para aplicações iniciais (analisadas ou simuladas)?</t>
  </si>
  <si>
    <t>Programa formal de gestão de riscos foi iniciado?</t>
  </si>
  <si>
    <t>Estratégias de mitigação de risco foram identificadas para suprir deficiências de fabricação / produtibilidade?</t>
  </si>
  <si>
    <t>Há esforços para atualização da tecnologia para ajustar aos elementos/componentes  mais recentes?</t>
  </si>
  <si>
    <t>Projetos conceituais de rascunho, documentos de dimensionamento e diagramas de tecnologia  foram documentados?</t>
  </si>
  <si>
    <t>Dados sobre o nível de tecnologia foram documentados e revisados pelos pares?</t>
  </si>
  <si>
    <t>Dados sobre o nível de segurança foram documentados e revisados pelos pares?</t>
  </si>
  <si>
    <t>Cronograma para disponibilidade de tecnologia foi estabelecido?</t>
  </si>
  <si>
    <t>A coleta de dados primários foi conduzida (questionário/grupo focal ou outras formas)?</t>
  </si>
  <si>
    <t>Os dados obtidos foram validados para garantir relevância?</t>
  </si>
  <si>
    <t>A confiabilidade dos dados e do sistema é ainda (relativamente) baixa comparada ao sistema esperado?</t>
  </si>
  <si>
    <t>Estágio relativamente primitivo em relação a desempenho e confiabilidade (robustez) em comparação com o sistema / produto final?</t>
  </si>
  <si>
    <t>MT 5 - Ensaios, Validação e Verificação de Componente em Ambiente Relevante, Projeto do Componente e Alta Fidelidade</t>
  </si>
  <si>
    <t>O ambiente de laboratório foi modificado para se aproximar do ambiente relevante em relação ao operacional / real?</t>
  </si>
  <si>
    <t>O Ambiente relevante foi associado ao componente/tecnologia?</t>
  </si>
  <si>
    <t>O Ambiente relevante possui os dados adequados que atendem aos requisitos para análise suplementar?</t>
  </si>
  <si>
    <t>Foram construídos modelo / protótipos dos componentes apropriados ao teste em ambiente relevante com alta fidelidade e precisão?</t>
  </si>
  <si>
    <t>Modelo   / Protótipo da tecnologia está pronto para testes em uma condição modificada   para  ambiente relevante com alta precisão e fidelidade?</t>
  </si>
  <si>
    <t>Foram aferidos efeitos de escala em relação ao modelo / protótipo?</t>
  </si>
  <si>
    <t>Qualidade e confiabilidade consideradas, porém sem o estabelecimento dos níveis-alvo?</t>
  </si>
  <si>
    <t>As funções críticas e interfaces entre componentes do elemento foram identificadas?</t>
  </si>
  <si>
    <t>Foram feitos testes em escala do protótipo e/ou lotes piloto com nível de segurança   em relação ao padrão aplicável em ambiente relevante?</t>
  </si>
  <si>
    <t>Os experimentos são desenvolvidos levando-se em conta os problemas reais?</t>
  </si>
  <si>
    <t>A integração de componentes da tecnologia foi testada com alta precisão e fidelidade?</t>
  </si>
  <si>
    <t>Foi feita a verificação do desempenho por meio de ensaio em ambiente relevante com a definição de metas de melhor rendimento?</t>
  </si>
  <si>
    <t>Foi feita pesquisa para selecionar processos de fabricação com ferramentas e máquinas demonstradas em laboratório?</t>
  </si>
  <si>
    <t>O processo de produção foi revisado pelo departamento de fabricação com adoção de boas práticas de produção(GMP)?</t>
  </si>
  <si>
    <t>A confiabilidade dos dados aumentou significativamente em relação ao modelo/protótipo em ambiente laboratorial?</t>
  </si>
  <si>
    <t>A análise inicial dos dados completos foi realizada?</t>
  </si>
  <si>
    <t>Os dados foram integrados para análise de conclusão e relatório?</t>
  </si>
  <si>
    <t xml:space="preserve"> Foi conduzida a coleta de dados primários (questionário/grupo focal ou outras formas)?</t>
  </si>
  <si>
    <t>A confiabilidade dos dados e do sistema é ainda (relativamente) baixo comparado ao sistema esperado?</t>
  </si>
  <si>
    <t>MT 6 - Modelo Representativo do Elemento, Protótipo do Elemento, Função Crítica do Elemento, Validação e Verificação do Elemento em Ambiente Relevante e Alta Precisão</t>
  </si>
  <si>
    <t>Foi conduzida a coleta de dados primários (questionário/grupo focal ou outras formas)?</t>
  </si>
  <si>
    <t>MT 7 - Modelo/Protótipo Representativo, Validação de Desempenho do Elemento; Desempenho em Ambiente Operacional e Objetivos da Tecnologia Estabelecida</t>
  </si>
  <si>
    <t>Foi utilizado/desenvolvido o modelo/protótipo representativo refletindo todos os aspectos da tecnologia?</t>
  </si>
  <si>
    <t>Cada elemento foi testado individualmente sob condições de estresse?</t>
  </si>
  <si>
    <t>Modelo / Protótipo foi ensaiado com margens de segurança adequadas para demonstrar o   desempenho em ambiente operacional?</t>
  </si>
  <si>
    <t>O desempenho foi demonstrado em ambiente operacional?</t>
  </si>
  <si>
    <t>Ferramentas de processo e equipamentos de inspeção / teste demonstrados em ambiente representativo de produção?</t>
  </si>
  <si>
    <t>Planejamento de produção foi validado?</t>
  </si>
  <si>
    <t>Escalonamento de produção foi validado?</t>
  </si>
  <si>
    <t>Desenhos de rascunho estão completos?</t>
  </si>
  <si>
    <t>Modelo / Protótipo totalmente integrado?</t>
  </si>
  <si>
    <t>Modelo / Protótipo foi demonstrado / testado em ambiente operacional real com sucesso?</t>
  </si>
  <si>
    <t>Os principais problemas de produção foram resolvidos?</t>
  </si>
  <si>
    <t>Planejamento de produção e desenhos de rascunho estão completos e validados?</t>
  </si>
  <si>
    <t>MT 8 - Produto/Sistema Qualificado; Versão Final e Maturidade das Tecnologias Alinhadas no Mesmo Nível de TRL</t>
  </si>
  <si>
    <t>O objetivo da tecnologia foi alcançado no ambiente operacional real?</t>
  </si>
  <si>
    <t>Forma, ajuste e função da tecnologia demonstradas em ambiente real?</t>
  </si>
  <si>
    <t>Tecnologia qualificada por meio de teste e avaliação em ambiente / utilização real?</t>
  </si>
  <si>
    <t>Modelo de uso qualificado e integrado à tecnologia (sistema final)?</t>
  </si>
  <si>
    <t>Processos de fabricação demonstram níveis aceitáveis de rendimento e produtibilidade e são controlados?</t>
  </si>
  <si>
    <t>Mudanças na tecnologia (design) não são mais necessárias?</t>
  </si>
  <si>
    <t>Tecnologia pronta para utilização?</t>
  </si>
  <si>
    <t>Tecnologia pronta para a produção em série?</t>
  </si>
  <si>
    <t>A documentação da tecnologia foi concluída?</t>
  </si>
  <si>
    <t>MT 9 - Pronto para Comercialização, Qualificação do Elemento, Após Operação Bem-Sucedida em Ambiente Real</t>
  </si>
  <si>
    <t>Problemas de segurança / efeitos adversos foram identificados e mitigados?</t>
  </si>
  <si>
    <t>Sistema real totalmente demonstrado?</t>
  </si>
  <si>
    <t>Sistema logístico implantado / implementado?</t>
  </si>
  <si>
    <t>Tecnologia madura?</t>
  </si>
  <si>
    <t>Tecnologia pronta para comercialização?</t>
  </si>
  <si>
    <t>A tecnologia está em operação?</t>
  </si>
  <si>
    <t>CALCULADORA DE MATURIDADE TECNOLÓGICA</t>
  </si>
  <si>
    <t>Instituição de Pesquisa</t>
  </si>
  <si>
    <t>Gerente de Pesquisa</t>
  </si>
  <si>
    <t>Nome do Projeto</t>
  </si>
  <si>
    <t>Código do Projeto</t>
  </si>
  <si>
    <t>Índice de Maturidade Tecnológica</t>
  </si>
  <si>
    <t>Opções</t>
  </si>
  <si>
    <t>Limite para não atende</t>
  </si>
  <si>
    <t>SIM</t>
  </si>
  <si>
    <t>Limite para conclusão de nível de TRL</t>
  </si>
  <si>
    <t>N.A.</t>
  </si>
  <si>
    <t>Cálculo SIM</t>
  </si>
  <si>
    <t>Cálculo NÃO</t>
  </si>
  <si>
    <t>Cálculo NA</t>
  </si>
  <si>
    <t>Número Absoluto de Perguntas</t>
  </si>
  <si>
    <t>Número de Perguntas-N.A</t>
  </si>
  <si>
    <t>TRL 1</t>
  </si>
  <si>
    <t>TRL 2</t>
  </si>
  <si>
    <t>TRL 3</t>
  </si>
  <si>
    <t>TRL 4</t>
  </si>
  <si>
    <t>TRL 5</t>
  </si>
  <si>
    <t>TRL 6</t>
  </si>
  <si>
    <t>TRL 7</t>
  </si>
  <si>
    <t>TRL 8</t>
  </si>
  <si>
    <t>TRL 9</t>
  </si>
  <si>
    <t>Sim</t>
  </si>
  <si>
    <t>Não</t>
  </si>
  <si>
    <t>Não se Aplica</t>
  </si>
  <si>
    <t>TRL Atual</t>
  </si>
  <si>
    <t>TRL1</t>
  </si>
  <si>
    <t>Totais</t>
  </si>
  <si>
    <t>Está abaixo de limite de "não se aplica" ?</t>
  </si>
  <si>
    <t>Completou este TRL ?</t>
  </si>
  <si>
    <t>TRL2</t>
  </si>
  <si>
    <t>TRL3</t>
  </si>
  <si>
    <t>TRL4</t>
  </si>
  <si>
    <t>TRL5</t>
  </si>
  <si>
    <t>TRL6</t>
  </si>
  <si>
    <t>TRL7</t>
  </si>
  <si>
    <t>TRL8</t>
  </si>
  <si>
    <t>TRL9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</si>
</sst>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name val="Calibri"/>
      <scheme val="minor"/>
    </font>
    <font>
      <b/>
      <sz val="14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color rgb="FFFF0000"/>
      <name val="Calibri"/>
      <family val="2"/>
    </font>
    <font>
      <sz val="12"/>
      <color rgb="FF000000"/>
      <name val="Calibri"/>
      <family val="2"/>
    </font>
    <font>
      <sz val="16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b/>
      <sz val="20"/>
      <name val="Arial"/>
      <family val="2"/>
    </font>
    <font>
      <sz val="36"/>
      <name val="Calibri"/>
      <family val="2"/>
    </font>
    <font>
      <sz val="6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2"/>
      <color rgb="FFFFFFFF"/>
      <name val="Arial"/>
      <family val="2"/>
    </font>
    <font>
      <i/>
      <sz val="12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8EAADB"/>
        <bgColor rgb="FF8EAADB"/>
      </patternFill>
    </fill>
    <fill>
      <patternFill patternType="solid">
        <fgColor rgb="FFE7E6E6"/>
        <bgColor rgb="FFE7E6E6"/>
      </patternFill>
    </fill>
    <fill>
      <patternFill patternType="solid">
        <fgColor rgb="FFD6DCE4"/>
        <bgColor rgb="FFD6DCE4"/>
      </patternFill>
    </fill>
    <fill>
      <patternFill patternType="solid">
        <fgColor rgb="FFE2EFD9"/>
        <bgColor rgb="FFE2EFD9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5" fillId="0" borderId="0" xfId="0" applyFont="1"/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left" vertical="center" wrapText="1"/>
    </xf>
    <xf numFmtId="0" fontId="2" fillId="3" borderId="1" xfId="0" applyFont="1" applyFill="1" applyBorder="1"/>
    <xf numFmtId="0" fontId="1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0" fontId="2" fillId="5" borderId="20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0" xfId="0" applyNumberFormat="1" applyFont="1"/>
    <xf numFmtId="0" fontId="12" fillId="0" borderId="1" xfId="0" applyFont="1" applyBorder="1" applyAlignment="1">
      <alignment horizontal="right"/>
    </xf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10" fontId="12" fillId="0" borderId="1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0" borderId="3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1" fillId="2" borderId="8" xfId="0" applyFont="1" applyFill="1" applyBorder="1" applyAlignment="1">
      <alignment horizontal="center" vertical="center" wrapText="1"/>
    </xf>
    <xf numFmtId="0" fontId="7" fillId="0" borderId="9" xfId="0" applyFont="1" applyBorder="1"/>
    <xf numFmtId="0" fontId="7" fillId="0" borderId="10" xfId="0" applyFont="1" applyBorder="1"/>
    <xf numFmtId="0" fontId="1" fillId="2" borderId="8" xfId="0" applyFont="1" applyFill="1" applyBorder="1" applyAlignment="1">
      <alignment horizontal="center"/>
    </xf>
    <xf numFmtId="0" fontId="10" fillId="3" borderId="8" xfId="0" applyFont="1" applyFill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7" fillId="0" borderId="18" xfId="0" applyFont="1" applyBorder="1"/>
    <xf numFmtId="0" fontId="7" fillId="0" borderId="19" xfId="0" applyFont="1" applyBorder="1"/>
    <xf numFmtId="0" fontId="9" fillId="3" borderId="12" xfId="0" applyFont="1" applyFill="1" applyBorder="1" applyAlignment="1">
      <alignment horizontal="center" vertical="center"/>
    </xf>
    <xf numFmtId="0" fontId="7" fillId="0" borderId="13" xfId="0" applyFont="1" applyBorder="1"/>
    <xf numFmtId="0" fontId="7" fillId="0" borderId="14" xfId="0" applyFont="1" applyBorder="1"/>
    <xf numFmtId="0" fontId="7" fillId="0" borderId="15" xfId="0" applyFont="1" applyBorder="1"/>
    <xf numFmtId="0" fontId="7" fillId="0" borderId="16" xfId="0" applyFont="1" applyBorder="1"/>
    <xf numFmtId="0" fontId="2" fillId="0" borderId="8" xfId="0" applyFont="1" applyBorder="1" applyAlignment="1">
      <alignment horizontal="center"/>
    </xf>
    <xf numFmtId="0" fontId="2" fillId="0" borderId="21" xfId="0" applyFont="1" applyBorder="1" applyAlignment="1">
      <alignment horizontal="center" vertical="center"/>
    </xf>
    <xf numFmtId="0" fontId="7" fillId="0" borderId="22" xfId="0" applyFont="1" applyBorder="1"/>
    <xf numFmtId="0" fontId="7" fillId="0" borderId="2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1"/>
  <c:style val="2"/>
  <c:chart>
    <c:title>
      <c:tx>
        <c:rich>
          <a:bodyPr/>
          <a:lstStyle/>
          <a:p>
            <a:pPr lvl="0">
              <a:defRPr sz="1600" b="1" i="0">
                <a:solidFill>
                  <a:srgbClr val="757575"/>
                </a:solidFill>
                <a:latin typeface="+mn-lt"/>
              </a:defRPr>
            </a:pPr>
            <a:r>
              <a:rPr lang="pt-BR" sz="1600" b="1" i="0">
                <a:solidFill>
                  <a:srgbClr val="757575"/>
                </a:solidFill>
                <a:latin typeface="+mn-lt"/>
              </a:rPr>
              <a:t>Simulação - Visão de todos os MT's que tem respostas</a:t>
            </a:r>
          </a:p>
        </c:rich>
      </c:tx>
      <c:overlay val="0"/>
    </c:title>
    <c:autoTitleDeleted val="0"/>
    <c:plotArea>
      <c:layout>
        <c:manualLayout>
          <c:xMode val="edge"/>
          <c:yMode val="edge"/>
          <c:x val="0.1714714981475691"/>
          <c:y val="0.13461655603629752"/>
          <c:w val="0.60892234477008067"/>
          <c:h val="0.76756081684328703"/>
        </c:manualLayout>
      </c:layout>
      <c:radarChart>
        <c:radarStyle val="marker"/>
        <c:varyColors val="1"/>
        <c:ser>
          <c:idx val="0"/>
          <c:order val="0"/>
          <c:tx>
            <c:strRef>
              <c:f>Parametros!$B$15</c:f>
              <c:strCache>
                <c:ptCount val="1"/>
                <c:pt idx="0">
                  <c:v>Sim</c:v>
                </c:pt>
              </c:strCache>
            </c:strRef>
          </c:tx>
          <c:spPr>
            <a:ln cmpd="sng">
              <a:solidFill>
                <a:srgbClr val="4285F4"/>
              </a:solidFill>
            </a:ln>
          </c:spPr>
          <c:marker>
            <c:symbol val="none"/>
          </c:marker>
          <c:cat>
            <c:strRef>
              <c:f>Parametros!$C$14:$K$14</c:f>
              <c:strCache>
                <c:ptCount val="9"/>
                <c:pt idx="0">
                  <c:v>TRL 1</c:v>
                </c:pt>
                <c:pt idx="1">
                  <c:v>TRL 2</c:v>
                </c:pt>
                <c:pt idx="2">
                  <c:v>TRL 3</c:v>
                </c:pt>
                <c:pt idx="3">
                  <c:v>TRL 4</c:v>
                </c:pt>
                <c:pt idx="4">
                  <c:v>TRL 5</c:v>
                </c:pt>
                <c:pt idx="5">
                  <c:v>TRL 6</c:v>
                </c:pt>
                <c:pt idx="6">
                  <c:v>TRL 7</c:v>
                </c:pt>
                <c:pt idx="7">
                  <c:v>TRL 8</c:v>
                </c:pt>
                <c:pt idx="8">
                  <c:v>TRL 9</c:v>
                </c:pt>
              </c:strCache>
            </c:strRef>
          </c:cat>
          <c:val>
            <c:numRef>
              <c:f>Parametros!$C$15:$K$15</c:f>
              <c:numCache>
                <c:formatCode>0.00</c:formatCode>
                <c:ptCount val="9"/>
                <c:pt idx="0">
                  <c:v>13</c:v>
                </c:pt>
                <c:pt idx="1">
                  <c:v>20</c:v>
                </c:pt>
                <c:pt idx="2">
                  <c:v>18</c:v>
                </c:pt>
                <c:pt idx="3">
                  <c:v>21</c:v>
                </c:pt>
                <c:pt idx="4">
                  <c:v>18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79C-45D5-B5C7-70007BAC1D93}"/>
            </c:ext>
          </c:extLst>
        </c:ser>
        <c:ser>
          <c:idx val="1"/>
          <c:order val="1"/>
          <c:tx>
            <c:strRef>
              <c:f>Parametros!$B$16</c:f>
              <c:strCache>
                <c:ptCount val="1"/>
                <c:pt idx="0">
                  <c:v>Não</c:v>
                </c:pt>
              </c:strCache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Parametros!$C$14:$K$14</c:f>
              <c:strCache>
                <c:ptCount val="9"/>
                <c:pt idx="0">
                  <c:v>TRL 1</c:v>
                </c:pt>
                <c:pt idx="1">
                  <c:v>TRL 2</c:v>
                </c:pt>
                <c:pt idx="2">
                  <c:v>TRL 3</c:v>
                </c:pt>
                <c:pt idx="3">
                  <c:v>TRL 4</c:v>
                </c:pt>
                <c:pt idx="4">
                  <c:v>TRL 5</c:v>
                </c:pt>
                <c:pt idx="5">
                  <c:v>TRL 6</c:v>
                </c:pt>
                <c:pt idx="6">
                  <c:v>TRL 7</c:v>
                </c:pt>
                <c:pt idx="7">
                  <c:v>TRL 8</c:v>
                </c:pt>
                <c:pt idx="8">
                  <c:v>TRL 9</c:v>
                </c:pt>
              </c:strCache>
            </c:strRef>
          </c:cat>
          <c:val>
            <c:numRef>
              <c:f>Parametros!$C$16:$K$16</c:f>
              <c:numCache>
                <c:formatCode>0.00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21</c:v>
                </c:pt>
                <c:pt idx="6">
                  <c:v>12</c:v>
                </c:pt>
                <c:pt idx="7">
                  <c:v>10</c:v>
                </c:pt>
                <c:pt idx="8">
                  <c:v>10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79C-45D5-B5C7-70007BAC1D93}"/>
            </c:ext>
          </c:extLst>
        </c:ser>
        <c:ser>
          <c:idx val="2"/>
          <c:order val="2"/>
          <c:tx>
            <c:strRef>
              <c:f>Parametros!$B$17</c:f>
              <c:strCache>
                <c:ptCount val="1"/>
                <c:pt idx="0">
                  <c:v>Não se Aplica</c:v>
                </c:pt>
              </c:strCache>
            </c:strRef>
          </c:tx>
          <c:spPr>
            <a:ln cmpd="sng">
              <a:solidFill>
                <a:srgbClr val="FBBC04"/>
              </a:solidFill>
            </a:ln>
          </c:spPr>
          <c:marker>
            <c:symbol val="none"/>
          </c:marker>
          <c:cat>
            <c:strRef>
              <c:f>Parametros!$C$14:$K$14</c:f>
              <c:strCache>
                <c:ptCount val="9"/>
                <c:pt idx="0">
                  <c:v>TRL 1</c:v>
                </c:pt>
                <c:pt idx="1">
                  <c:v>TRL 2</c:v>
                </c:pt>
                <c:pt idx="2">
                  <c:v>TRL 3</c:v>
                </c:pt>
                <c:pt idx="3">
                  <c:v>TRL 4</c:v>
                </c:pt>
                <c:pt idx="4">
                  <c:v>TRL 5</c:v>
                </c:pt>
                <c:pt idx="5">
                  <c:v>TRL 6</c:v>
                </c:pt>
                <c:pt idx="6">
                  <c:v>TRL 7</c:v>
                </c:pt>
                <c:pt idx="7">
                  <c:v>TRL 8</c:v>
                </c:pt>
                <c:pt idx="8">
                  <c:v>TRL 9</c:v>
                </c:pt>
              </c:strCache>
            </c:strRef>
          </c:cat>
          <c:val>
            <c:numRef>
              <c:f>Parametros!$C$17:$K$17</c:f>
              <c:numCache>
                <c:formatCode>0.00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79C-45D5-B5C7-70007BAC1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259184"/>
        <c:axId val="206259968"/>
      </c:radarChart>
      <c:catAx>
        <c:axId val="206259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pt-BR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pt-BR"/>
          </a:p>
        </c:txPr>
        <c:crossAx val="206259968"/>
        <c:crosses val="autoZero"/>
        <c:auto val="1"/>
        <c:lblAlgn val="ctr"/>
        <c:lblOffset val="100"/>
        <c:noMultiLvlLbl val="1"/>
      </c:catAx>
      <c:valAx>
        <c:axId val="20625996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pt-BR"/>
              </a:p>
            </c:rich>
          </c:tx>
          <c:overlay val="0"/>
        </c:title>
        <c:numFmt formatCode="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pt-BR"/>
          </a:p>
        </c:txPr>
        <c:crossAx val="206259184"/>
        <c:crosses val="autoZero"/>
        <c:crossBetween val="between"/>
      </c:valAx>
    </c:plotArea>
    <c:legend>
      <c:legendPos val="t"/>
      <c:overlay val="0"/>
      <c:txPr>
        <a:bodyPr/>
        <a:lstStyle/>
        <a:p>
          <a:pPr lvl="0">
            <a:defRPr sz="900" b="0" i="0">
              <a:solidFill>
                <a:srgbClr val="1A1A1A"/>
              </a:solidFill>
              <a:latin typeface="+mn-lt"/>
            </a:defRPr>
          </a:pPr>
          <a:endParaRPr lang="pt-BR"/>
        </a:p>
      </c:txPr>
    </c:legend>
    <c:plotVisOnly val="1"/>
    <c:dispBlanksAs val="zero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-19050</xdr:rowOff>
    </xdr:from>
    <xdr:ext cx="8362950" cy="1343025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 txBox="1">
          <a:spLocks noChangeAspect="1"/>
        </xdr:cNvSpPr>
      </xdr:nvSpPr>
      <xdr:spPr>
        <a:xfrm>
          <a:off x="311029" y="-23849"/>
          <a:ext cx="8368730" cy="1344792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>
          <a:spAutoFit/>
        </a:bodyPr>
        <a:lstStyle/>
        <a:p>
          <a:pPr lvl="0" algn="ctr"/>
          <a:r>
            <a:rPr lang="en-US" sz="1800" b="1"/>
            <a:t>Nesse espaço você responderá perguntas sobre o projeto para o cálculo do TRL</a:t>
          </a:r>
        </a:p>
        <a:p>
          <a:pPr lvl="0" algn="ctr"/>
          <a:endParaRPr lang="en-US" sz="1400" b="1"/>
        </a:p>
        <a:p>
          <a:r>
            <a:rPr lang="en-US" sz="1200"/>
            <a:t>Cada pergunta poderá ser respondida como:</a:t>
          </a:r>
        </a:p>
        <a:p>
          <a:pPr lvl="1"/>
          <a:r>
            <a:rPr lang="en-US" sz="1200" b="1"/>
            <a:t>Sim</a:t>
          </a:r>
          <a:r>
            <a:rPr lang="en-US" sz="1200"/>
            <a:t>: </a:t>
          </a:r>
          <a:r>
            <a:rPr lang="en-US" sz="1200" i="1"/>
            <a:t>Atende a pergunta</a:t>
          </a:r>
        </a:p>
        <a:p>
          <a:pPr lvl="1"/>
          <a:r>
            <a:rPr lang="en-US" sz="1200" b="1"/>
            <a:t>Não</a:t>
          </a:r>
          <a:r>
            <a:rPr lang="en-US" sz="1200"/>
            <a:t>: </a:t>
          </a:r>
          <a:r>
            <a:rPr lang="en-US" sz="1200" i="1"/>
            <a:t>Não atende ou atende parcialmente</a:t>
          </a:r>
        </a:p>
        <a:p>
          <a:pPr lvl="1"/>
          <a:r>
            <a:rPr lang="en-US" sz="1200" b="1"/>
            <a:t>N.A</a:t>
          </a:r>
          <a:r>
            <a:rPr lang="en-US" sz="1200"/>
            <a:t>.: </a:t>
          </a:r>
          <a:r>
            <a:rPr lang="en-US" sz="1200" i="1"/>
            <a:t>Não é aplicado ao projeto</a:t>
          </a: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657225</xdr:colOff>
      <xdr:row>6</xdr:row>
      <xdr:rowOff>190500</xdr:rowOff>
    </xdr:from>
    <xdr:ext cx="1333500" cy="695325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SpPr txBox="1"/>
      </xdr:nvSpPr>
      <xdr:spPr>
        <a:xfrm>
          <a:off x="7630160" y="1412240"/>
          <a:ext cx="1341120" cy="7010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vl="0" algn="ctr"/>
          <a:r>
            <a:rPr lang="en-US" sz="1100"/>
            <a:t>PARTICIPE DA NOSSA PESQUISA DE QUALIDADE</a:t>
          </a:r>
        </a:p>
      </xdr:txBody>
    </xdr:sp>
    <xdr:clientData fLocksWithSheet="0"/>
  </xdr:oneCellAnchor>
  <xdr:oneCellAnchor>
    <xdr:from>
      <xdr:col>1</xdr:col>
      <xdr:colOff>0</xdr:colOff>
      <xdr:row>8</xdr:row>
      <xdr:rowOff>9525</xdr:rowOff>
    </xdr:from>
    <xdr:ext cx="8410575" cy="620077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8</xdr:col>
      <xdr:colOff>657225</xdr:colOff>
      <xdr:row>7</xdr:row>
      <xdr:rowOff>676275</xdr:rowOff>
    </xdr:from>
    <xdr:ext cx="1323975" cy="1190625"/>
    <xdr:pic>
      <xdr:nvPicPr>
        <xdr:cNvPr id="3" name="image1.png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00"/>
  <sheetViews>
    <sheetView showGridLines="0" workbookViewId="0">
      <pane ySplit="1" topLeftCell="A45" activePane="bottomLeft" state="frozen"/>
      <selection pane="bottomLeft" activeCell="C5" sqref="C5"/>
    </sheetView>
  </sheetViews>
  <sheetFormatPr defaultColWidth="12.625" defaultRowHeight="15" customHeight="1" x14ac:dyDescent="0.25"/>
  <cols>
    <col min="1" max="1" width="3.125" customWidth="1"/>
    <col min="2" max="2" width="32.5" customWidth="1"/>
    <col min="3" max="3" width="52.5" customWidth="1"/>
    <col min="4" max="11" width="11" customWidth="1"/>
  </cols>
  <sheetData>
    <row r="1" spans="2:3" ht="34.5" customHeight="1" x14ac:dyDescent="0.25">
      <c r="B1" s="1" t="s">
        <v>0</v>
      </c>
      <c r="C1" s="1" t="s">
        <v>1</v>
      </c>
    </row>
    <row r="2" spans="2:3" ht="15.75" customHeight="1" x14ac:dyDescent="0.25">
      <c r="B2" s="2" t="s">
        <v>2</v>
      </c>
      <c r="C2" s="3" t="s">
        <v>3</v>
      </c>
    </row>
    <row r="3" spans="2:3" ht="15.75" customHeight="1" x14ac:dyDescent="0.25">
      <c r="B3" s="2" t="s">
        <v>4</v>
      </c>
      <c r="C3" s="2" t="s">
        <v>5</v>
      </c>
    </row>
    <row r="4" spans="2:3" ht="15.75" customHeight="1" x14ac:dyDescent="0.25">
      <c r="B4" s="2" t="s">
        <v>6</v>
      </c>
      <c r="C4" s="2" t="s">
        <v>7</v>
      </c>
    </row>
    <row r="5" spans="2:3" ht="15.75" customHeight="1" x14ac:dyDescent="0.25">
      <c r="B5" s="2" t="s">
        <v>8</v>
      </c>
      <c r="C5" s="2" t="s">
        <v>9</v>
      </c>
    </row>
    <row r="6" spans="2:3" ht="15.75" customHeight="1" x14ac:dyDescent="0.25">
      <c r="B6" s="2" t="s">
        <v>10</v>
      </c>
      <c r="C6" s="2" t="s">
        <v>11</v>
      </c>
    </row>
    <row r="7" spans="2:3" ht="15.75" customHeight="1" x14ac:dyDescent="0.25">
      <c r="B7" s="2" t="s">
        <v>12</v>
      </c>
      <c r="C7" s="2" t="s">
        <v>13</v>
      </c>
    </row>
    <row r="8" spans="2:3" ht="15.75" customHeight="1" x14ac:dyDescent="0.25">
      <c r="B8" s="2" t="s">
        <v>14</v>
      </c>
      <c r="C8" s="2" t="s">
        <v>15</v>
      </c>
    </row>
    <row r="9" spans="2:3" ht="15.75" customHeight="1" x14ac:dyDescent="0.25">
      <c r="B9" s="2" t="s">
        <v>16</v>
      </c>
      <c r="C9" s="2" t="s">
        <v>17</v>
      </c>
    </row>
    <row r="10" spans="2:3" ht="15.75" hidden="1" customHeight="1" x14ac:dyDescent="0.25">
      <c r="B10" s="4" t="s">
        <v>18</v>
      </c>
      <c r="C10" s="2"/>
    </row>
    <row r="11" spans="2:3" ht="15.75" customHeight="1" x14ac:dyDescent="0.25">
      <c r="B11" s="2" t="s">
        <v>19</v>
      </c>
      <c r="C11" s="2" t="s">
        <v>20</v>
      </c>
    </row>
    <row r="12" spans="2:3" ht="15.75" customHeight="1" x14ac:dyDescent="0.25">
      <c r="B12" s="2" t="s">
        <v>21</v>
      </c>
      <c r="C12" s="2" t="s">
        <v>22</v>
      </c>
    </row>
    <row r="13" spans="2:3" ht="15.75" customHeight="1" x14ac:dyDescent="0.25">
      <c r="B13" s="2" t="s">
        <v>23</v>
      </c>
      <c r="C13" s="2" t="s">
        <v>24</v>
      </c>
    </row>
    <row r="14" spans="2:3" ht="15.75" customHeight="1" x14ac:dyDescent="0.25">
      <c r="B14" s="2" t="s">
        <v>25</v>
      </c>
      <c r="C14" s="2" t="s">
        <v>26</v>
      </c>
    </row>
    <row r="15" spans="2:3" ht="15.75" customHeight="1" x14ac:dyDescent="0.25">
      <c r="B15" s="2" t="s">
        <v>27</v>
      </c>
      <c r="C15" s="2" t="s">
        <v>28</v>
      </c>
    </row>
    <row r="16" spans="2:3" ht="15.75" customHeight="1" x14ac:dyDescent="0.25">
      <c r="B16" s="2" t="s">
        <v>29</v>
      </c>
      <c r="C16" s="2" t="s">
        <v>30</v>
      </c>
    </row>
    <row r="17" spans="2:3" ht="15.75" customHeight="1" x14ac:dyDescent="0.25">
      <c r="B17" s="2" t="s">
        <v>31</v>
      </c>
      <c r="C17" s="2" t="s">
        <v>32</v>
      </c>
    </row>
    <row r="18" spans="2:3" ht="15.75" customHeight="1" x14ac:dyDescent="0.25">
      <c r="B18" s="2" t="s">
        <v>33</v>
      </c>
      <c r="C18" s="5" t="s">
        <v>34</v>
      </c>
    </row>
    <row r="19" spans="2:3" ht="15.75" customHeight="1" x14ac:dyDescent="0.25">
      <c r="B19" s="2" t="s">
        <v>35</v>
      </c>
      <c r="C19" s="3" t="s">
        <v>36</v>
      </c>
    </row>
    <row r="20" spans="2:3" ht="15.75" customHeight="1" x14ac:dyDescent="0.25">
      <c r="B20" s="2" t="s">
        <v>37</v>
      </c>
      <c r="C20" s="3" t="s">
        <v>38</v>
      </c>
    </row>
    <row r="21" spans="2:3" ht="15.75" customHeight="1" x14ac:dyDescent="0.25">
      <c r="B21" s="2" t="s">
        <v>39</v>
      </c>
      <c r="C21" s="3" t="s">
        <v>40</v>
      </c>
    </row>
    <row r="22" spans="2:3" ht="15.75" customHeight="1" x14ac:dyDescent="0.25">
      <c r="B22" s="2" t="s">
        <v>41</v>
      </c>
      <c r="C22" s="3" t="s">
        <v>42</v>
      </c>
    </row>
    <row r="23" spans="2:3" ht="15.75" customHeight="1" x14ac:dyDescent="0.25">
      <c r="B23" s="2" t="s">
        <v>43</v>
      </c>
      <c r="C23" s="2" t="s">
        <v>44</v>
      </c>
    </row>
    <row r="24" spans="2:3" ht="15.75" customHeight="1" x14ac:dyDescent="0.25">
      <c r="B24" s="2" t="s">
        <v>45</v>
      </c>
      <c r="C24" s="2" t="s">
        <v>46</v>
      </c>
    </row>
    <row r="25" spans="2:3" ht="15.75" customHeight="1" x14ac:dyDescent="0.25">
      <c r="B25" s="2" t="s">
        <v>47</v>
      </c>
      <c r="C25" s="2" t="s">
        <v>48</v>
      </c>
    </row>
    <row r="26" spans="2:3" ht="15.75" customHeight="1" x14ac:dyDescent="0.25">
      <c r="B26" s="2" t="s">
        <v>49</v>
      </c>
      <c r="C26" s="2" t="s">
        <v>50</v>
      </c>
    </row>
    <row r="27" spans="2:3" ht="15.75" customHeight="1" x14ac:dyDescent="0.25">
      <c r="B27" s="2" t="s">
        <v>51</v>
      </c>
      <c r="C27" s="2" t="s">
        <v>52</v>
      </c>
    </row>
    <row r="28" spans="2:3" ht="15.75" hidden="1" customHeight="1" x14ac:dyDescent="0.25">
      <c r="B28" s="2" t="s">
        <v>53</v>
      </c>
      <c r="C28" s="2"/>
    </row>
    <row r="29" spans="2:3" ht="15.75" customHeight="1" x14ac:dyDescent="0.25">
      <c r="B29" s="2" t="s">
        <v>54</v>
      </c>
      <c r="C29" s="2" t="s">
        <v>55</v>
      </c>
    </row>
    <row r="30" spans="2:3" ht="15.75" customHeight="1" x14ac:dyDescent="0.25">
      <c r="B30" s="2" t="s">
        <v>56</v>
      </c>
      <c r="C30" s="2" t="s">
        <v>57</v>
      </c>
    </row>
    <row r="31" spans="2:3" ht="15.75" customHeight="1" x14ac:dyDescent="0.25">
      <c r="B31" s="2" t="s">
        <v>58</v>
      </c>
      <c r="C31" s="2" t="s">
        <v>59</v>
      </c>
    </row>
    <row r="32" spans="2:3" ht="15.75" customHeight="1" x14ac:dyDescent="0.25">
      <c r="B32" s="2" t="s">
        <v>60</v>
      </c>
      <c r="C32" s="3" t="s">
        <v>61</v>
      </c>
    </row>
    <row r="33" spans="2:3" ht="15.75" customHeight="1" x14ac:dyDescent="0.25">
      <c r="B33" s="2" t="s">
        <v>62</v>
      </c>
      <c r="C33" s="3" t="s">
        <v>63</v>
      </c>
    </row>
    <row r="34" spans="2:3" ht="15.75" customHeight="1" x14ac:dyDescent="0.25">
      <c r="B34" s="2" t="s">
        <v>64</v>
      </c>
      <c r="C34" s="3" t="s">
        <v>65</v>
      </c>
    </row>
    <row r="35" spans="2:3" ht="15.75" customHeight="1" x14ac:dyDescent="0.25">
      <c r="B35" s="2" t="s">
        <v>66</v>
      </c>
      <c r="C35" s="3" t="s">
        <v>67</v>
      </c>
    </row>
    <row r="36" spans="2:3" ht="15.75" hidden="1" customHeight="1" x14ac:dyDescent="0.25">
      <c r="B36" s="2" t="s">
        <v>68</v>
      </c>
      <c r="C36" s="3"/>
    </row>
    <row r="37" spans="2:3" ht="15.75" customHeight="1" x14ac:dyDescent="0.25">
      <c r="B37" s="2" t="s">
        <v>69</v>
      </c>
      <c r="C37" s="3" t="s">
        <v>70</v>
      </c>
    </row>
    <row r="38" spans="2:3" ht="15.75" customHeight="1" x14ac:dyDescent="0.25">
      <c r="B38" s="2" t="s">
        <v>71</v>
      </c>
      <c r="C38" s="3" t="s">
        <v>72</v>
      </c>
    </row>
    <row r="39" spans="2:3" ht="15.75" customHeight="1" x14ac:dyDescent="0.25">
      <c r="B39" s="2" t="s">
        <v>73</v>
      </c>
      <c r="C39" s="3" t="s">
        <v>74</v>
      </c>
    </row>
    <row r="40" spans="2:3" ht="15.75" customHeight="1" x14ac:dyDescent="0.25">
      <c r="B40" s="2" t="s">
        <v>75</v>
      </c>
      <c r="C40" s="3" t="s">
        <v>76</v>
      </c>
    </row>
    <row r="41" spans="2:3" ht="15.75" customHeight="1" x14ac:dyDescent="0.25">
      <c r="B41" s="2" t="s">
        <v>77</v>
      </c>
      <c r="C41" s="3" t="s">
        <v>78</v>
      </c>
    </row>
    <row r="42" spans="2:3" ht="15.75" customHeight="1" x14ac:dyDescent="0.25">
      <c r="B42" s="2" t="s">
        <v>79</v>
      </c>
      <c r="C42" s="3" t="s">
        <v>80</v>
      </c>
    </row>
    <row r="43" spans="2:3" ht="15.75" customHeight="1" x14ac:dyDescent="0.25">
      <c r="B43" s="2" t="s">
        <v>81</v>
      </c>
      <c r="C43" s="3" t="s">
        <v>82</v>
      </c>
    </row>
    <row r="44" spans="2:3" ht="15.75" customHeight="1" x14ac:dyDescent="0.25">
      <c r="B44" s="2" t="s">
        <v>83</v>
      </c>
      <c r="C44" s="3" t="s">
        <v>84</v>
      </c>
    </row>
    <row r="45" spans="2:3" ht="15.75" customHeight="1" x14ac:dyDescent="0.25">
      <c r="B45" s="2" t="s">
        <v>85</v>
      </c>
      <c r="C45" s="3" t="s">
        <v>86</v>
      </c>
    </row>
    <row r="46" spans="2:3" ht="15.75" customHeight="1" x14ac:dyDescent="0.25">
      <c r="B46" s="2" t="s">
        <v>87</v>
      </c>
      <c r="C46" s="3" t="s">
        <v>88</v>
      </c>
    </row>
    <row r="47" spans="2:3" ht="15.75" customHeight="1" x14ac:dyDescent="0.25">
      <c r="B47" s="2" t="s">
        <v>89</v>
      </c>
      <c r="C47" s="3" t="s">
        <v>90</v>
      </c>
    </row>
    <row r="48" spans="2:3" ht="15.75" customHeight="1" x14ac:dyDescent="0.25">
      <c r="B48" s="2" t="s">
        <v>91</v>
      </c>
      <c r="C48" s="3" t="s">
        <v>92</v>
      </c>
    </row>
    <row r="49" spans="2:3" ht="15.75" customHeight="1" x14ac:dyDescent="0.25">
      <c r="B49" s="2" t="s">
        <v>93</v>
      </c>
      <c r="C49" s="3" t="s">
        <v>94</v>
      </c>
    </row>
    <row r="50" spans="2:3" ht="15.75" customHeight="1" x14ac:dyDescent="0.25">
      <c r="B50" s="2" t="s">
        <v>95</v>
      </c>
      <c r="C50" s="3" t="s">
        <v>96</v>
      </c>
    </row>
    <row r="51" spans="2:3" ht="15.75" customHeight="1" x14ac:dyDescent="0.25">
      <c r="B51" s="2" t="s">
        <v>97</v>
      </c>
      <c r="C51" s="2" t="s">
        <v>98</v>
      </c>
    </row>
    <row r="52" spans="2:3" ht="15.75" customHeight="1" x14ac:dyDescent="0.25">
      <c r="B52" s="2" t="s">
        <v>99</v>
      </c>
      <c r="C52" s="2" t="s">
        <v>100</v>
      </c>
    </row>
    <row r="53" spans="2:3" ht="15.75" customHeight="1" x14ac:dyDescent="0.25">
      <c r="B53" s="2" t="s">
        <v>101</v>
      </c>
      <c r="C53" s="2" t="s">
        <v>102</v>
      </c>
    </row>
    <row r="54" spans="2:3" ht="15.75" customHeight="1" x14ac:dyDescent="0.25">
      <c r="B54" s="2" t="s">
        <v>103</v>
      </c>
      <c r="C54" s="2" t="s">
        <v>104</v>
      </c>
    </row>
    <row r="55" spans="2:3" ht="15.75" hidden="1" customHeight="1" x14ac:dyDescent="0.25">
      <c r="B55" s="2" t="s">
        <v>105</v>
      </c>
      <c r="C55" s="2"/>
    </row>
    <row r="56" spans="2:3" ht="15.75" customHeight="1" x14ac:dyDescent="0.25">
      <c r="B56" s="2" t="s">
        <v>106</v>
      </c>
      <c r="C56" s="2" t="s">
        <v>107</v>
      </c>
    </row>
    <row r="57" spans="2:3" ht="15.75" customHeight="1" x14ac:dyDescent="0.25">
      <c r="B57" s="2" t="s">
        <v>108</v>
      </c>
      <c r="C57" s="2" t="s">
        <v>109</v>
      </c>
    </row>
    <row r="58" spans="2:3" ht="15.75" customHeight="1" x14ac:dyDescent="0.25">
      <c r="B58" s="2" t="s">
        <v>110</v>
      </c>
      <c r="C58" s="2" t="s">
        <v>111</v>
      </c>
    </row>
    <row r="59" spans="2:3" ht="15.75" customHeight="1" x14ac:dyDescent="0.25">
      <c r="B59" s="2" t="s">
        <v>112</v>
      </c>
      <c r="C59" s="2" t="s">
        <v>113</v>
      </c>
    </row>
    <row r="60" spans="2:3" ht="15.75" customHeight="1" x14ac:dyDescent="0.25">
      <c r="B60" s="2" t="s">
        <v>114</v>
      </c>
      <c r="C60" s="2" t="s">
        <v>115</v>
      </c>
    </row>
    <row r="61" spans="2:3" ht="15.75" customHeight="1" x14ac:dyDescent="0.25">
      <c r="B61" s="2" t="s">
        <v>116</v>
      </c>
      <c r="C61" s="3" t="s">
        <v>117</v>
      </c>
    </row>
    <row r="62" spans="2:3" ht="15.75" customHeight="1" x14ac:dyDescent="0.25"/>
    <row r="63" spans="2:3" ht="15.75" customHeight="1" x14ac:dyDescent="0.25"/>
    <row r="64" spans="2:3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paperSize="9"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6"/>
  <sheetViews>
    <sheetView showGridLines="0" tabSelected="1" topLeftCell="B1" zoomScale="140" zoomScaleNormal="140" workbookViewId="0">
      <selection activeCell="D115" sqref="D115"/>
    </sheetView>
  </sheetViews>
  <sheetFormatPr defaultColWidth="12.625" defaultRowHeight="15" customHeight="1" x14ac:dyDescent="0.25"/>
  <cols>
    <col min="1" max="1" width="4" customWidth="1"/>
    <col min="2" max="2" width="7.625" customWidth="1"/>
    <col min="3" max="3" width="86.875" customWidth="1"/>
    <col min="4" max="4" width="15.375" customWidth="1"/>
    <col min="5" max="5" width="5.5" customWidth="1"/>
    <col min="6" max="11" width="11" customWidth="1"/>
  </cols>
  <sheetData>
    <row r="1" spans="2:5" ht="15.75" customHeight="1" x14ac:dyDescent="0.25"/>
    <row r="2" spans="2:5" ht="15.75" customHeight="1" x14ac:dyDescent="0.25"/>
    <row r="3" spans="2:5" ht="15.75" customHeight="1" x14ac:dyDescent="0.25"/>
    <row r="4" spans="2:5" ht="15.75" customHeight="1" x14ac:dyDescent="0.25"/>
    <row r="5" spans="2:5" ht="15.75" customHeight="1" x14ac:dyDescent="0.25"/>
    <row r="6" spans="2:5" ht="21.75" customHeight="1" x14ac:dyDescent="0.25"/>
    <row r="7" spans="2:5" ht="15.75" customHeight="1" x14ac:dyDescent="0.25">
      <c r="B7" s="28" t="s">
        <v>118</v>
      </c>
      <c r="C7" s="29"/>
      <c r="D7" s="30"/>
      <c r="E7" s="6"/>
    </row>
    <row r="8" spans="2:5" ht="15.75" customHeight="1" x14ac:dyDescent="0.25">
      <c r="B8" s="31"/>
      <c r="C8" s="32"/>
      <c r="D8" s="33"/>
      <c r="E8" s="6"/>
    </row>
    <row r="9" spans="2:5" ht="15.75" customHeight="1" x14ac:dyDescent="0.3">
      <c r="B9" s="37" t="s">
        <v>119</v>
      </c>
      <c r="C9" s="35"/>
      <c r="D9" s="36"/>
    </row>
    <row r="10" spans="2:5" ht="15.75" customHeight="1" x14ac:dyDescent="0.25">
      <c r="B10" s="7" t="s">
        <v>120</v>
      </c>
      <c r="C10" s="7" t="s">
        <v>121</v>
      </c>
      <c r="D10" s="7" t="s">
        <v>122</v>
      </c>
    </row>
    <row r="11" spans="2:5" ht="15.75" customHeight="1" x14ac:dyDescent="0.25">
      <c r="B11" s="8">
        <v>1</v>
      </c>
      <c r="C11" s="9" t="s">
        <v>123</v>
      </c>
      <c r="D11" s="10" t="s">
        <v>259</v>
      </c>
    </row>
    <row r="12" spans="2:5" ht="15.75" customHeight="1" x14ac:dyDescent="0.25">
      <c r="B12" s="8">
        <v>2</v>
      </c>
      <c r="C12" s="9" t="s">
        <v>125</v>
      </c>
      <c r="D12" s="10" t="s">
        <v>259</v>
      </c>
    </row>
    <row r="13" spans="2:5" ht="15.75" customHeight="1" x14ac:dyDescent="0.25">
      <c r="B13" s="8">
        <v>3</v>
      </c>
      <c r="C13" s="9" t="s">
        <v>126</v>
      </c>
      <c r="D13" s="10" t="s">
        <v>259</v>
      </c>
    </row>
    <row r="14" spans="2:5" ht="15.75" customHeight="1" x14ac:dyDescent="0.25">
      <c r="B14" s="8">
        <v>4</v>
      </c>
      <c r="C14" s="9" t="s">
        <v>127</v>
      </c>
      <c r="D14" s="10" t="s">
        <v>259</v>
      </c>
    </row>
    <row r="15" spans="2:5" ht="15.75" customHeight="1" x14ac:dyDescent="0.25">
      <c r="B15" s="8">
        <v>5</v>
      </c>
      <c r="C15" s="9" t="s">
        <v>128</v>
      </c>
      <c r="D15" s="10" t="s">
        <v>259</v>
      </c>
    </row>
    <row r="16" spans="2:5" ht="15.75" customHeight="1" x14ac:dyDescent="0.25">
      <c r="B16" s="8">
        <v>6</v>
      </c>
      <c r="C16" s="9" t="s">
        <v>129</v>
      </c>
      <c r="D16" s="10" t="s">
        <v>259</v>
      </c>
    </row>
    <row r="17" spans="2:4" ht="15.75" customHeight="1" x14ac:dyDescent="0.25">
      <c r="B17" s="8">
        <v>7</v>
      </c>
      <c r="C17" s="9" t="s">
        <v>130</v>
      </c>
      <c r="D17" s="10" t="s">
        <v>259</v>
      </c>
    </row>
    <row r="18" spans="2:4" ht="15.75" customHeight="1" x14ac:dyDescent="0.25">
      <c r="B18" s="8">
        <v>8</v>
      </c>
      <c r="C18" s="9" t="s">
        <v>131</v>
      </c>
      <c r="D18" s="10" t="s">
        <v>259</v>
      </c>
    </row>
    <row r="19" spans="2:4" ht="15.75" customHeight="1" x14ac:dyDescent="0.25">
      <c r="B19" s="8">
        <v>9</v>
      </c>
      <c r="C19" s="9" t="s">
        <v>132</v>
      </c>
      <c r="D19" s="10" t="s">
        <v>259</v>
      </c>
    </row>
    <row r="20" spans="2:4" ht="15.75" customHeight="1" x14ac:dyDescent="0.25">
      <c r="B20" s="8">
        <v>10</v>
      </c>
      <c r="C20" s="9" t="s">
        <v>133</v>
      </c>
      <c r="D20" s="10" t="s">
        <v>259</v>
      </c>
    </row>
    <row r="21" spans="2:4" ht="15.75" customHeight="1" x14ac:dyDescent="0.25">
      <c r="B21" s="8">
        <v>11</v>
      </c>
      <c r="C21" s="9" t="s">
        <v>134</v>
      </c>
      <c r="D21" s="10" t="s">
        <v>259</v>
      </c>
    </row>
    <row r="22" spans="2:4" ht="15.75" customHeight="1" x14ac:dyDescent="0.25">
      <c r="B22" s="8">
        <v>12</v>
      </c>
      <c r="C22" s="9" t="s">
        <v>135</v>
      </c>
      <c r="D22" s="10" t="s">
        <v>259</v>
      </c>
    </row>
    <row r="23" spans="2:4" ht="15.75" customHeight="1" x14ac:dyDescent="0.25">
      <c r="B23" s="8">
        <v>13</v>
      </c>
      <c r="C23" s="9" t="s">
        <v>136</v>
      </c>
      <c r="D23" s="10" t="s">
        <v>259</v>
      </c>
    </row>
    <row r="24" spans="2:4" ht="15.75" customHeight="1" x14ac:dyDescent="0.25"/>
    <row r="25" spans="2:4" ht="15.75" customHeight="1" x14ac:dyDescent="0.3">
      <c r="B25" s="37" t="s">
        <v>137</v>
      </c>
      <c r="C25" s="35"/>
      <c r="D25" s="36"/>
    </row>
    <row r="26" spans="2:4" ht="15.75" customHeight="1" x14ac:dyDescent="0.25">
      <c r="B26" s="7" t="s">
        <v>120</v>
      </c>
      <c r="C26" s="7" t="s">
        <v>121</v>
      </c>
      <c r="D26" s="7" t="s">
        <v>122</v>
      </c>
    </row>
    <row r="27" spans="2:4" ht="15.75" customHeight="1" x14ac:dyDescent="0.25">
      <c r="B27" s="8">
        <v>1</v>
      </c>
      <c r="C27" s="9" t="s">
        <v>138</v>
      </c>
      <c r="D27" s="10" t="s">
        <v>259</v>
      </c>
    </row>
    <row r="28" spans="2:4" ht="15.75" customHeight="1" x14ac:dyDescent="0.25">
      <c r="B28" s="8">
        <v>2</v>
      </c>
      <c r="C28" s="9" t="s">
        <v>139</v>
      </c>
      <c r="D28" s="10" t="s">
        <v>259</v>
      </c>
    </row>
    <row r="29" spans="2:4" ht="15.75" customHeight="1" x14ac:dyDescent="0.25">
      <c r="B29" s="8">
        <v>3</v>
      </c>
      <c r="C29" s="9" t="s">
        <v>140</v>
      </c>
      <c r="D29" s="10" t="s">
        <v>259</v>
      </c>
    </row>
    <row r="30" spans="2:4" ht="15.75" customHeight="1" x14ac:dyDescent="0.25">
      <c r="B30" s="8">
        <v>4</v>
      </c>
      <c r="C30" s="9" t="s">
        <v>141</v>
      </c>
      <c r="D30" s="10" t="s">
        <v>259</v>
      </c>
    </row>
    <row r="31" spans="2:4" ht="15.75" customHeight="1" x14ac:dyDescent="0.25">
      <c r="B31" s="8">
        <v>5</v>
      </c>
      <c r="C31" s="9" t="s">
        <v>142</v>
      </c>
      <c r="D31" s="10" t="s">
        <v>259</v>
      </c>
    </row>
    <row r="32" spans="2:4" ht="15.75" customHeight="1" x14ac:dyDescent="0.25">
      <c r="B32" s="8">
        <v>6</v>
      </c>
      <c r="C32" s="9" t="s">
        <v>143</v>
      </c>
      <c r="D32" s="10" t="s">
        <v>259</v>
      </c>
    </row>
    <row r="33" spans="2:4" ht="15.75" customHeight="1" x14ac:dyDescent="0.25">
      <c r="B33" s="8">
        <v>7</v>
      </c>
      <c r="C33" s="9" t="s">
        <v>144</v>
      </c>
      <c r="D33" s="10" t="s">
        <v>259</v>
      </c>
    </row>
    <row r="34" spans="2:4" ht="15.75" customHeight="1" x14ac:dyDescent="0.25">
      <c r="B34" s="8">
        <v>8</v>
      </c>
      <c r="C34" s="9" t="s">
        <v>145</v>
      </c>
      <c r="D34" s="10" t="s">
        <v>259</v>
      </c>
    </row>
    <row r="35" spans="2:4" ht="15.75" customHeight="1" x14ac:dyDescent="0.25">
      <c r="B35" s="8">
        <v>9</v>
      </c>
      <c r="C35" s="9" t="s">
        <v>146</v>
      </c>
      <c r="D35" s="10" t="s">
        <v>259</v>
      </c>
    </row>
    <row r="36" spans="2:4" ht="15.75" customHeight="1" x14ac:dyDescent="0.25">
      <c r="B36" s="8">
        <v>10</v>
      </c>
      <c r="C36" s="9" t="s">
        <v>147</v>
      </c>
      <c r="D36" s="10" t="s">
        <v>259</v>
      </c>
    </row>
    <row r="37" spans="2:4" ht="15.75" customHeight="1" x14ac:dyDescent="0.25">
      <c r="B37" s="8">
        <v>11</v>
      </c>
      <c r="C37" s="9" t="s">
        <v>148</v>
      </c>
      <c r="D37" s="10" t="s">
        <v>259</v>
      </c>
    </row>
    <row r="38" spans="2:4" ht="15.75" customHeight="1" x14ac:dyDescent="0.25">
      <c r="B38" s="8">
        <v>12</v>
      </c>
      <c r="C38" s="9" t="s">
        <v>149</v>
      </c>
      <c r="D38" s="10" t="s">
        <v>259</v>
      </c>
    </row>
    <row r="39" spans="2:4" ht="15.75" customHeight="1" x14ac:dyDescent="0.25">
      <c r="B39" s="8">
        <v>13</v>
      </c>
      <c r="C39" s="9" t="s">
        <v>150</v>
      </c>
      <c r="D39" s="10" t="s">
        <v>259</v>
      </c>
    </row>
    <row r="40" spans="2:4" ht="15.75" customHeight="1" x14ac:dyDescent="0.25">
      <c r="B40" s="8">
        <v>14</v>
      </c>
      <c r="C40" s="9" t="s">
        <v>151</v>
      </c>
      <c r="D40" s="10" t="s">
        <v>259</v>
      </c>
    </row>
    <row r="41" spans="2:4" ht="15.75" customHeight="1" x14ac:dyDescent="0.25">
      <c r="B41" s="8">
        <v>15</v>
      </c>
      <c r="C41" s="9" t="s">
        <v>152</v>
      </c>
      <c r="D41" s="10" t="s">
        <v>259</v>
      </c>
    </row>
    <row r="42" spans="2:4" ht="15.75" customHeight="1" x14ac:dyDescent="0.25">
      <c r="B42" s="8">
        <v>16</v>
      </c>
      <c r="C42" s="9" t="s">
        <v>153</v>
      </c>
      <c r="D42" s="10" t="s">
        <v>259</v>
      </c>
    </row>
    <row r="43" spans="2:4" ht="15.75" customHeight="1" x14ac:dyDescent="0.25">
      <c r="B43" s="8">
        <v>17</v>
      </c>
      <c r="C43" s="9" t="s">
        <v>154</v>
      </c>
      <c r="D43" s="10" t="s">
        <v>259</v>
      </c>
    </row>
    <row r="44" spans="2:4" ht="15.75" customHeight="1" x14ac:dyDescent="0.25">
      <c r="B44" s="8">
        <v>18</v>
      </c>
      <c r="C44" s="9" t="s">
        <v>155</v>
      </c>
      <c r="D44" s="10" t="s">
        <v>259</v>
      </c>
    </row>
    <row r="45" spans="2:4" ht="15.75" customHeight="1" x14ac:dyDescent="0.25">
      <c r="B45" s="8">
        <v>19</v>
      </c>
      <c r="C45" s="9" t="s">
        <v>156</v>
      </c>
      <c r="D45" s="10" t="s">
        <v>259</v>
      </c>
    </row>
    <row r="46" spans="2:4" ht="15.75" customHeight="1" x14ac:dyDescent="0.25">
      <c r="B46" s="8">
        <v>20</v>
      </c>
      <c r="C46" s="9" t="s">
        <v>157</v>
      </c>
      <c r="D46" s="10" t="s">
        <v>259</v>
      </c>
    </row>
    <row r="47" spans="2:4" ht="15.75" customHeight="1" x14ac:dyDescent="0.25"/>
    <row r="48" spans="2:4" ht="15.75" customHeight="1" x14ac:dyDescent="0.3">
      <c r="B48" s="37" t="s">
        <v>158</v>
      </c>
      <c r="C48" s="35"/>
      <c r="D48" s="36"/>
    </row>
    <row r="49" spans="2:4" ht="15.75" customHeight="1" x14ac:dyDescent="0.25">
      <c r="B49" s="7" t="s">
        <v>120</v>
      </c>
      <c r="C49" s="7" t="s">
        <v>121</v>
      </c>
      <c r="D49" s="7" t="s">
        <v>122</v>
      </c>
    </row>
    <row r="50" spans="2:4" ht="15.75" customHeight="1" x14ac:dyDescent="0.25">
      <c r="B50" s="8">
        <v>1</v>
      </c>
      <c r="C50" s="9" t="s">
        <v>159</v>
      </c>
      <c r="D50" s="10" t="s">
        <v>259</v>
      </c>
    </row>
    <row r="51" spans="2:4" ht="15.75" customHeight="1" x14ac:dyDescent="0.25">
      <c r="B51" s="8">
        <v>2</v>
      </c>
      <c r="C51" s="9" t="s">
        <v>160</v>
      </c>
      <c r="D51" s="10" t="s">
        <v>259</v>
      </c>
    </row>
    <row r="52" spans="2:4" ht="15.75" customHeight="1" x14ac:dyDescent="0.25">
      <c r="B52" s="8">
        <v>3</v>
      </c>
      <c r="C52" s="9" t="s">
        <v>161</v>
      </c>
      <c r="D52" s="10" t="s">
        <v>259</v>
      </c>
    </row>
    <row r="53" spans="2:4" ht="15.75" customHeight="1" x14ac:dyDescent="0.25">
      <c r="B53" s="8">
        <v>4</v>
      </c>
      <c r="C53" s="9" t="s">
        <v>162</v>
      </c>
      <c r="D53" s="10" t="s">
        <v>259</v>
      </c>
    </row>
    <row r="54" spans="2:4" ht="15.75" customHeight="1" x14ac:dyDescent="0.25">
      <c r="B54" s="8">
        <v>5</v>
      </c>
      <c r="C54" s="9" t="s">
        <v>163</v>
      </c>
      <c r="D54" s="10" t="s">
        <v>259</v>
      </c>
    </row>
    <row r="55" spans="2:4" ht="15.75" customHeight="1" x14ac:dyDescent="0.25">
      <c r="B55" s="8">
        <v>6</v>
      </c>
      <c r="C55" s="9" t="s">
        <v>164</v>
      </c>
      <c r="D55" s="10" t="s">
        <v>259</v>
      </c>
    </row>
    <row r="56" spans="2:4" ht="15.75" customHeight="1" x14ac:dyDescent="0.25">
      <c r="B56" s="8">
        <v>7</v>
      </c>
      <c r="C56" s="9" t="s">
        <v>165</v>
      </c>
      <c r="D56" s="10" t="s">
        <v>259</v>
      </c>
    </row>
    <row r="57" spans="2:4" ht="15.75" customHeight="1" x14ac:dyDescent="0.25">
      <c r="B57" s="8">
        <v>8</v>
      </c>
      <c r="C57" s="9" t="s">
        <v>166</v>
      </c>
      <c r="D57" s="10" t="s">
        <v>259</v>
      </c>
    </row>
    <row r="58" spans="2:4" ht="15.75" customHeight="1" x14ac:dyDescent="0.25">
      <c r="B58" s="8">
        <v>9</v>
      </c>
      <c r="C58" s="9" t="s">
        <v>167</v>
      </c>
      <c r="D58" s="10" t="s">
        <v>259</v>
      </c>
    </row>
    <row r="59" spans="2:4" ht="15.75" customHeight="1" x14ac:dyDescent="0.25">
      <c r="B59" s="8">
        <v>10</v>
      </c>
      <c r="C59" s="9" t="s">
        <v>168</v>
      </c>
      <c r="D59" s="10" t="s">
        <v>259</v>
      </c>
    </row>
    <row r="60" spans="2:4" ht="15.75" customHeight="1" x14ac:dyDescent="0.25">
      <c r="B60" s="8">
        <v>11</v>
      </c>
      <c r="C60" s="9" t="s">
        <v>169</v>
      </c>
      <c r="D60" s="10" t="s">
        <v>259</v>
      </c>
    </row>
    <row r="61" spans="2:4" ht="15.75" customHeight="1" x14ac:dyDescent="0.25">
      <c r="B61" s="8">
        <v>12</v>
      </c>
      <c r="C61" s="9" t="s">
        <v>170</v>
      </c>
      <c r="D61" s="10" t="s">
        <v>259</v>
      </c>
    </row>
    <row r="62" spans="2:4" ht="15.75" customHeight="1" x14ac:dyDescent="0.25">
      <c r="B62" s="8">
        <v>13</v>
      </c>
      <c r="C62" s="9" t="s">
        <v>171</v>
      </c>
      <c r="D62" s="10" t="s">
        <v>259</v>
      </c>
    </row>
    <row r="63" spans="2:4" ht="15.75" customHeight="1" x14ac:dyDescent="0.25">
      <c r="B63" s="8">
        <v>14</v>
      </c>
      <c r="C63" s="9" t="s">
        <v>172</v>
      </c>
      <c r="D63" s="10" t="s">
        <v>259</v>
      </c>
    </row>
    <row r="64" spans="2:4" ht="15.75" customHeight="1" x14ac:dyDescent="0.25">
      <c r="B64" s="8">
        <v>15</v>
      </c>
      <c r="C64" s="11" t="s">
        <v>173</v>
      </c>
      <c r="D64" s="10" t="s">
        <v>259</v>
      </c>
    </row>
    <row r="65" spans="2:4" ht="15.75" customHeight="1" x14ac:dyDescent="0.25">
      <c r="B65" s="8">
        <v>16</v>
      </c>
      <c r="C65" s="9" t="s">
        <v>174</v>
      </c>
      <c r="D65" s="10" t="s">
        <v>259</v>
      </c>
    </row>
    <row r="66" spans="2:4" ht="15.75" customHeight="1" x14ac:dyDescent="0.25">
      <c r="B66" s="8">
        <v>17</v>
      </c>
      <c r="C66" s="9" t="s">
        <v>175</v>
      </c>
      <c r="D66" s="10" t="s">
        <v>259</v>
      </c>
    </row>
    <row r="67" spans="2:4" ht="15.75" customHeight="1" x14ac:dyDescent="0.25">
      <c r="B67" s="8">
        <v>18</v>
      </c>
      <c r="C67" s="9" t="s">
        <v>176</v>
      </c>
      <c r="D67" s="10" t="s">
        <v>259</v>
      </c>
    </row>
    <row r="68" spans="2:4" ht="15.75" customHeight="1" x14ac:dyDescent="0.25"/>
    <row r="69" spans="2:4" ht="15.75" customHeight="1" x14ac:dyDescent="0.25">
      <c r="B69" s="34" t="s">
        <v>177</v>
      </c>
      <c r="C69" s="35"/>
      <c r="D69" s="36"/>
    </row>
    <row r="70" spans="2:4" ht="15.75" customHeight="1" x14ac:dyDescent="0.25">
      <c r="B70" s="7" t="s">
        <v>120</v>
      </c>
      <c r="C70" s="7" t="s">
        <v>121</v>
      </c>
      <c r="D70" s="7" t="s">
        <v>122</v>
      </c>
    </row>
    <row r="71" spans="2:4" ht="15.75" customHeight="1" x14ac:dyDescent="0.25">
      <c r="B71" s="8">
        <v>1</v>
      </c>
      <c r="C71" s="9" t="s">
        <v>178</v>
      </c>
      <c r="D71" s="10" t="s">
        <v>259</v>
      </c>
    </row>
    <row r="72" spans="2:4" ht="15.75" customHeight="1" x14ac:dyDescent="0.25">
      <c r="B72" s="8">
        <v>2</v>
      </c>
      <c r="C72" s="9" t="s">
        <v>179</v>
      </c>
      <c r="D72" s="10" t="s">
        <v>259</v>
      </c>
    </row>
    <row r="73" spans="2:4" ht="15.75" customHeight="1" x14ac:dyDescent="0.25">
      <c r="B73" s="8">
        <v>3</v>
      </c>
      <c r="C73" s="9" t="s">
        <v>180</v>
      </c>
      <c r="D73" s="10" t="s">
        <v>259</v>
      </c>
    </row>
    <row r="74" spans="2:4" ht="15.75" customHeight="1" x14ac:dyDescent="0.25">
      <c r="B74" s="8">
        <v>4</v>
      </c>
      <c r="C74" s="9" t="s">
        <v>181</v>
      </c>
      <c r="D74" s="10" t="s">
        <v>259</v>
      </c>
    </row>
    <row r="75" spans="2:4" ht="15.75" customHeight="1" x14ac:dyDescent="0.25">
      <c r="B75" s="8">
        <v>5</v>
      </c>
      <c r="C75" s="9" t="s">
        <v>182</v>
      </c>
      <c r="D75" s="10" t="s">
        <v>259</v>
      </c>
    </row>
    <row r="76" spans="2:4" ht="15.75" customHeight="1" x14ac:dyDescent="0.25">
      <c r="B76" s="8">
        <v>6</v>
      </c>
      <c r="C76" s="9" t="s">
        <v>183</v>
      </c>
      <c r="D76" s="10" t="s">
        <v>259</v>
      </c>
    </row>
    <row r="77" spans="2:4" ht="15.75" customHeight="1" x14ac:dyDescent="0.25">
      <c r="B77" s="8">
        <v>7</v>
      </c>
      <c r="C77" s="12" t="s">
        <v>184</v>
      </c>
      <c r="D77" s="10" t="s">
        <v>259</v>
      </c>
    </row>
    <row r="78" spans="2:4" ht="15.75" customHeight="1" x14ac:dyDescent="0.25">
      <c r="B78" s="8">
        <v>8</v>
      </c>
      <c r="C78" s="9" t="s">
        <v>185</v>
      </c>
      <c r="D78" s="10" t="s">
        <v>259</v>
      </c>
    </row>
    <row r="79" spans="2:4" ht="15.75" customHeight="1" x14ac:dyDescent="0.25">
      <c r="B79" s="8">
        <v>9</v>
      </c>
      <c r="C79" s="9" t="s">
        <v>186</v>
      </c>
      <c r="D79" s="10" t="s">
        <v>259</v>
      </c>
    </row>
    <row r="80" spans="2:4" ht="15.75" customHeight="1" x14ac:dyDescent="0.25">
      <c r="B80" s="8">
        <v>10</v>
      </c>
      <c r="C80" s="9" t="s">
        <v>187</v>
      </c>
      <c r="D80" s="10" t="s">
        <v>259</v>
      </c>
    </row>
    <row r="81" spans="1:11" ht="15.75" customHeight="1" x14ac:dyDescent="0.25">
      <c r="B81" s="8">
        <v>11</v>
      </c>
      <c r="C81" s="9" t="s">
        <v>188</v>
      </c>
      <c r="D81" s="10" t="s">
        <v>259</v>
      </c>
    </row>
    <row r="82" spans="1:11" ht="15.75" customHeight="1" x14ac:dyDescent="0.25">
      <c r="B82" s="8">
        <v>12</v>
      </c>
      <c r="C82" s="9" t="s">
        <v>189</v>
      </c>
      <c r="D82" s="10" t="s">
        <v>259</v>
      </c>
    </row>
    <row r="83" spans="1:11" ht="15.75" customHeight="1" x14ac:dyDescent="0.25">
      <c r="B83" s="8">
        <v>13</v>
      </c>
      <c r="C83" s="9" t="s">
        <v>190</v>
      </c>
      <c r="D83" s="10" t="s">
        <v>259</v>
      </c>
    </row>
    <row r="84" spans="1:11" ht="15.75" customHeight="1" x14ac:dyDescent="0.25">
      <c r="B84" s="8">
        <v>14</v>
      </c>
      <c r="C84" s="9" t="s">
        <v>191</v>
      </c>
      <c r="D84" s="10" t="s">
        <v>259</v>
      </c>
    </row>
    <row r="85" spans="1:11" ht="15.75" customHeight="1" x14ac:dyDescent="0.25">
      <c r="B85" s="8">
        <v>15</v>
      </c>
      <c r="C85" s="11" t="s">
        <v>192</v>
      </c>
      <c r="D85" s="10" t="s">
        <v>259</v>
      </c>
    </row>
    <row r="86" spans="1:11" ht="15.75" customHeight="1" x14ac:dyDescent="0.25">
      <c r="B86" s="8">
        <v>16</v>
      </c>
      <c r="C86" s="9" t="s">
        <v>193</v>
      </c>
      <c r="D86" s="10" t="s">
        <v>259</v>
      </c>
    </row>
    <row r="87" spans="1:11" ht="15.75" customHeight="1" x14ac:dyDescent="0.25">
      <c r="B87" s="8">
        <v>17</v>
      </c>
      <c r="C87" s="9" t="s">
        <v>194</v>
      </c>
      <c r="D87" s="10" t="s">
        <v>259</v>
      </c>
    </row>
    <row r="88" spans="1:11" ht="15.75" customHeight="1" x14ac:dyDescent="0.25">
      <c r="B88" s="8">
        <v>18</v>
      </c>
      <c r="C88" s="9" t="s">
        <v>195</v>
      </c>
      <c r="D88" s="10" t="s">
        <v>259</v>
      </c>
    </row>
    <row r="89" spans="1:11" ht="15.75" customHeight="1" x14ac:dyDescent="0.25">
      <c r="B89" s="8">
        <v>19</v>
      </c>
      <c r="C89" s="9" t="s">
        <v>196</v>
      </c>
      <c r="D89" s="10" t="s">
        <v>259</v>
      </c>
    </row>
    <row r="90" spans="1:11" ht="15.75" customHeight="1" x14ac:dyDescent="0.25">
      <c r="B90" s="8">
        <v>20</v>
      </c>
      <c r="C90" s="9" t="s">
        <v>197</v>
      </c>
      <c r="D90" s="10" t="s">
        <v>259</v>
      </c>
    </row>
    <row r="91" spans="1:11" ht="15.75" customHeight="1" x14ac:dyDescent="0.25">
      <c r="B91" s="8">
        <v>21</v>
      </c>
      <c r="C91" s="9" t="s">
        <v>198</v>
      </c>
      <c r="D91" s="10" t="s">
        <v>259</v>
      </c>
    </row>
    <row r="92" spans="1:11" ht="15.75" customHeight="1" x14ac:dyDescent="0.25"/>
    <row r="93" spans="1:11" ht="31.5" customHeight="1" x14ac:dyDescent="0.25">
      <c r="A93" s="13"/>
      <c r="B93" s="34" t="s">
        <v>199</v>
      </c>
      <c r="C93" s="35"/>
      <c r="D93" s="36"/>
      <c r="E93" s="13"/>
      <c r="F93" s="13"/>
      <c r="G93" s="13"/>
      <c r="H93" s="13"/>
      <c r="I93" s="13"/>
      <c r="J93" s="13"/>
      <c r="K93" s="13"/>
    </row>
    <row r="94" spans="1:11" ht="15.75" customHeight="1" x14ac:dyDescent="0.25">
      <c r="B94" s="7" t="s">
        <v>120</v>
      </c>
      <c r="C94" s="7" t="s">
        <v>121</v>
      </c>
      <c r="D94" s="7" t="s">
        <v>122</v>
      </c>
    </row>
    <row r="95" spans="1:11" ht="15.75" customHeight="1" x14ac:dyDescent="0.25">
      <c r="B95" s="8">
        <v>1</v>
      </c>
      <c r="C95" s="9" t="s">
        <v>200</v>
      </c>
      <c r="D95" s="10" t="s">
        <v>259</v>
      </c>
    </row>
    <row r="96" spans="1:11" ht="15.75" customHeight="1" x14ac:dyDescent="0.25">
      <c r="B96" s="8">
        <v>2</v>
      </c>
      <c r="C96" s="9" t="s">
        <v>201</v>
      </c>
      <c r="D96" s="10" t="s">
        <v>259</v>
      </c>
    </row>
    <row r="97" spans="2:4" ht="15.75" customHeight="1" x14ac:dyDescent="0.25">
      <c r="B97" s="8">
        <v>3</v>
      </c>
      <c r="C97" s="9" t="s">
        <v>202</v>
      </c>
      <c r="D97" s="10" t="s">
        <v>259</v>
      </c>
    </row>
    <row r="98" spans="2:4" ht="15.75" customHeight="1" x14ac:dyDescent="0.25">
      <c r="B98" s="8">
        <v>4</v>
      </c>
      <c r="C98" s="9" t="s">
        <v>203</v>
      </c>
      <c r="D98" s="10" t="s">
        <v>259</v>
      </c>
    </row>
    <row r="99" spans="2:4" ht="15.75" customHeight="1" x14ac:dyDescent="0.25">
      <c r="B99" s="8">
        <v>5</v>
      </c>
      <c r="C99" s="9" t="s">
        <v>204</v>
      </c>
      <c r="D99" s="10" t="s">
        <v>259</v>
      </c>
    </row>
    <row r="100" spans="2:4" ht="15.75" customHeight="1" x14ac:dyDescent="0.25">
      <c r="B100" s="8">
        <v>6</v>
      </c>
      <c r="C100" s="9" t="s">
        <v>205</v>
      </c>
      <c r="D100" s="10" t="s">
        <v>259</v>
      </c>
    </row>
    <row r="101" spans="2:4" ht="15.75" customHeight="1" x14ac:dyDescent="0.25">
      <c r="B101" s="8">
        <v>7</v>
      </c>
      <c r="C101" s="12" t="s">
        <v>206</v>
      </c>
      <c r="D101" s="10" t="s">
        <v>259</v>
      </c>
    </row>
    <row r="102" spans="2:4" ht="15.75" customHeight="1" x14ac:dyDescent="0.25">
      <c r="B102" s="8">
        <v>8</v>
      </c>
      <c r="C102" s="9" t="s">
        <v>207</v>
      </c>
      <c r="D102" s="10" t="s">
        <v>259</v>
      </c>
    </row>
    <row r="103" spans="2:4" ht="15.75" customHeight="1" x14ac:dyDescent="0.25">
      <c r="B103" s="8">
        <v>9</v>
      </c>
      <c r="C103" s="9" t="s">
        <v>208</v>
      </c>
      <c r="D103" s="10" t="s">
        <v>259</v>
      </c>
    </row>
    <row r="104" spans="2:4" ht="15.75" customHeight="1" x14ac:dyDescent="0.25">
      <c r="B104" s="8">
        <v>10</v>
      </c>
      <c r="C104" s="9" t="s">
        <v>209</v>
      </c>
      <c r="D104" s="10" t="s">
        <v>259</v>
      </c>
    </row>
    <row r="105" spans="2:4" ht="15.75" customHeight="1" x14ac:dyDescent="0.25">
      <c r="B105" s="8">
        <v>11</v>
      </c>
      <c r="C105" s="9" t="s">
        <v>210</v>
      </c>
      <c r="D105" s="10" t="s">
        <v>259</v>
      </c>
    </row>
    <row r="106" spans="2:4" ht="15.75" customHeight="1" x14ac:dyDescent="0.25">
      <c r="B106" s="8">
        <v>12</v>
      </c>
      <c r="C106" s="9" t="s">
        <v>211</v>
      </c>
      <c r="D106" s="10" t="s">
        <v>259</v>
      </c>
    </row>
    <row r="107" spans="2:4" ht="15.75" customHeight="1" x14ac:dyDescent="0.25">
      <c r="B107" s="8">
        <v>13</v>
      </c>
      <c r="C107" s="9" t="s">
        <v>212</v>
      </c>
      <c r="D107" s="10" t="s">
        <v>259</v>
      </c>
    </row>
    <row r="108" spans="2:4" ht="15.75" customHeight="1" x14ac:dyDescent="0.25">
      <c r="B108" s="8">
        <v>14</v>
      </c>
      <c r="C108" s="9" t="s">
        <v>213</v>
      </c>
      <c r="D108" s="10" t="s">
        <v>259</v>
      </c>
    </row>
    <row r="109" spans="2:4" ht="15.75" customHeight="1" x14ac:dyDescent="0.25">
      <c r="B109" s="8">
        <v>15</v>
      </c>
      <c r="C109" s="11" t="s">
        <v>214</v>
      </c>
      <c r="D109" s="10" t="s">
        <v>259</v>
      </c>
    </row>
    <row r="110" spans="2:4" ht="15.75" customHeight="1" x14ac:dyDescent="0.25">
      <c r="B110" s="8">
        <v>16</v>
      </c>
      <c r="C110" s="9" t="s">
        <v>215</v>
      </c>
      <c r="D110" s="10" t="s">
        <v>259</v>
      </c>
    </row>
    <row r="111" spans="2:4" ht="15.75" customHeight="1" x14ac:dyDescent="0.25">
      <c r="B111" s="8">
        <v>17</v>
      </c>
      <c r="C111" s="9" t="s">
        <v>216</v>
      </c>
      <c r="D111" s="10" t="s">
        <v>259</v>
      </c>
    </row>
    <row r="112" spans="2:4" ht="15.75" customHeight="1" x14ac:dyDescent="0.25">
      <c r="B112" s="8">
        <v>18</v>
      </c>
      <c r="C112" s="9" t="s">
        <v>217</v>
      </c>
      <c r="D112" s="10" t="s">
        <v>259</v>
      </c>
    </row>
    <row r="113" spans="2:4" ht="15.75" customHeight="1" x14ac:dyDescent="0.25">
      <c r="B113" s="8">
        <v>19</v>
      </c>
      <c r="C113" s="9" t="s">
        <v>196</v>
      </c>
      <c r="D113" s="10" t="s">
        <v>124</v>
      </c>
    </row>
    <row r="114" spans="2:4" ht="15.75" customHeight="1" x14ac:dyDescent="0.25">
      <c r="B114" s="8">
        <v>20</v>
      </c>
      <c r="C114" s="9" t="s">
        <v>218</v>
      </c>
      <c r="D114" s="10" t="s">
        <v>124</v>
      </c>
    </row>
    <row r="115" spans="2:4" ht="15.75" customHeight="1" x14ac:dyDescent="0.25">
      <c r="B115" s="8">
        <v>21</v>
      </c>
      <c r="C115" s="9" t="s">
        <v>198</v>
      </c>
      <c r="D115" s="10" t="s">
        <v>124</v>
      </c>
    </row>
    <row r="116" spans="2:4" ht="15.75" customHeight="1" x14ac:dyDescent="0.25"/>
    <row r="117" spans="2:4" ht="36.75" customHeight="1" x14ac:dyDescent="0.25">
      <c r="B117" s="34" t="s">
        <v>219</v>
      </c>
      <c r="C117" s="35"/>
      <c r="D117" s="36"/>
    </row>
    <row r="118" spans="2:4" ht="15.75" customHeight="1" x14ac:dyDescent="0.25">
      <c r="B118" s="7" t="s">
        <v>120</v>
      </c>
      <c r="C118" s="7" t="s">
        <v>121</v>
      </c>
      <c r="D118" s="7" t="s">
        <v>122</v>
      </c>
    </row>
    <row r="119" spans="2:4" ht="15.75" customHeight="1" x14ac:dyDescent="0.25">
      <c r="B119" s="8">
        <v>1</v>
      </c>
      <c r="C119" s="9" t="s">
        <v>200</v>
      </c>
      <c r="D119" s="10" t="s">
        <v>124</v>
      </c>
    </row>
    <row r="120" spans="2:4" ht="15.75" customHeight="1" x14ac:dyDescent="0.25">
      <c r="B120" s="8">
        <v>2</v>
      </c>
      <c r="C120" s="9" t="s">
        <v>201</v>
      </c>
      <c r="D120" s="10" t="s">
        <v>124</v>
      </c>
    </row>
    <row r="121" spans="2:4" ht="15.75" customHeight="1" x14ac:dyDescent="0.25">
      <c r="B121" s="8">
        <v>3</v>
      </c>
      <c r="C121" s="9" t="s">
        <v>202</v>
      </c>
      <c r="D121" s="10" t="s">
        <v>124</v>
      </c>
    </row>
    <row r="122" spans="2:4" ht="15.75" customHeight="1" x14ac:dyDescent="0.25">
      <c r="B122" s="8">
        <v>4</v>
      </c>
      <c r="C122" s="9" t="s">
        <v>203</v>
      </c>
      <c r="D122" s="10" t="s">
        <v>124</v>
      </c>
    </row>
    <row r="123" spans="2:4" ht="15.75" customHeight="1" x14ac:dyDescent="0.25">
      <c r="B123" s="8">
        <v>5</v>
      </c>
      <c r="C123" s="9" t="s">
        <v>204</v>
      </c>
      <c r="D123" s="10" t="s">
        <v>124</v>
      </c>
    </row>
    <row r="124" spans="2:4" ht="15.75" customHeight="1" x14ac:dyDescent="0.25">
      <c r="B124" s="8">
        <v>6</v>
      </c>
      <c r="C124" s="9" t="s">
        <v>205</v>
      </c>
      <c r="D124" s="10" t="s">
        <v>124</v>
      </c>
    </row>
    <row r="125" spans="2:4" ht="15.75" customHeight="1" x14ac:dyDescent="0.25">
      <c r="B125" s="8">
        <v>7</v>
      </c>
      <c r="C125" s="12" t="s">
        <v>206</v>
      </c>
      <c r="D125" s="10" t="s">
        <v>124</v>
      </c>
    </row>
    <row r="126" spans="2:4" ht="15.75" customHeight="1" x14ac:dyDescent="0.25">
      <c r="B126" s="8">
        <v>8</v>
      </c>
      <c r="C126" s="9" t="s">
        <v>207</v>
      </c>
      <c r="D126" s="10" t="s">
        <v>124</v>
      </c>
    </row>
    <row r="127" spans="2:4" ht="15.75" customHeight="1" x14ac:dyDescent="0.25">
      <c r="B127" s="8">
        <v>9</v>
      </c>
      <c r="C127" s="9" t="s">
        <v>208</v>
      </c>
      <c r="D127" s="10" t="s">
        <v>124</v>
      </c>
    </row>
    <row r="128" spans="2:4" ht="15.75" customHeight="1" x14ac:dyDescent="0.25">
      <c r="B128" s="8">
        <v>10</v>
      </c>
      <c r="C128" s="9" t="s">
        <v>209</v>
      </c>
      <c r="D128" s="10" t="s">
        <v>124</v>
      </c>
    </row>
    <row r="129" spans="2:4" ht="15.75" customHeight="1" x14ac:dyDescent="0.25">
      <c r="B129" s="8">
        <v>11</v>
      </c>
      <c r="C129" s="9" t="s">
        <v>210</v>
      </c>
      <c r="D129" s="10" t="s">
        <v>124</v>
      </c>
    </row>
    <row r="130" spans="2:4" ht="15.75" customHeight="1" x14ac:dyDescent="0.25">
      <c r="B130" s="8">
        <v>12</v>
      </c>
      <c r="C130" s="9" t="s">
        <v>211</v>
      </c>
      <c r="D130" s="10" t="s">
        <v>124</v>
      </c>
    </row>
    <row r="131" spans="2:4" ht="15.75" customHeight="1" x14ac:dyDescent="0.25">
      <c r="B131" s="8">
        <v>13</v>
      </c>
      <c r="C131" s="9" t="s">
        <v>212</v>
      </c>
      <c r="D131" s="10" t="s">
        <v>124</v>
      </c>
    </row>
    <row r="132" spans="2:4" ht="15.75" customHeight="1" x14ac:dyDescent="0.25">
      <c r="B132" s="8">
        <v>14</v>
      </c>
      <c r="C132" s="9" t="s">
        <v>213</v>
      </c>
      <c r="D132" s="10" t="s">
        <v>124</v>
      </c>
    </row>
    <row r="133" spans="2:4" ht="15.75" customHeight="1" x14ac:dyDescent="0.25">
      <c r="B133" s="8">
        <v>15</v>
      </c>
      <c r="C133" s="11" t="s">
        <v>214</v>
      </c>
      <c r="D133" s="10" t="s">
        <v>124</v>
      </c>
    </row>
    <row r="134" spans="2:4" ht="15.75" customHeight="1" x14ac:dyDescent="0.25">
      <c r="B134" s="8">
        <v>16</v>
      </c>
      <c r="C134" s="9" t="s">
        <v>215</v>
      </c>
      <c r="D134" s="10" t="s">
        <v>124</v>
      </c>
    </row>
    <row r="135" spans="2:4" ht="15.75" customHeight="1" x14ac:dyDescent="0.25">
      <c r="B135" s="8">
        <v>17</v>
      </c>
      <c r="C135" s="9" t="s">
        <v>216</v>
      </c>
      <c r="D135" s="10" t="s">
        <v>124</v>
      </c>
    </row>
    <row r="136" spans="2:4" ht="15.75" customHeight="1" x14ac:dyDescent="0.25">
      <c r="B136" s="8">
        <v>18</v>
      </c>
      <c r="C136" s="9" t="s">
        <v>220</v>
      </c>
      <c r="D136" s="10" t="s">
        <v>124</v>
      </c>
    </row>
    <row r="137" spans="2:4" ht="15.75" customHeight="1" x14ac:dyDescent="0.25">
      <c r="B137" s="8">
        <v>19</v>
      </c>
      <c r="C137" s="9" t="s">
        <v>196</v>
      </c>
      <c r="D137" s="10" t="s">
        <v>124</v>
      </c>
    </row>
    <row r="138" spans="2:4" ht="15.75" customHeight="1" x14ac:dyDescent="0.25">
      <c r="B138" s="8">
        <v>20</v>
      </c>
      <c r="C138" s="9" t="s">
        <v>218</v>
      </c>
      <c r="D138" s="10" t="s">
        <v>124</v>
      </c>
    </row>
    <row r="139" spans="2:4" ht="15.75" customHeight="1" x14ac:dyDescent="0.25">
      <c r="B139" s="8">
        <v>21</v>
      </c>
      <c r="C139" s="9" t="s">
        <v>198</v>
      </c>
      <c r="D139" s="10" t="s">
        <v>124</v>
      </c>
    </row>
    <row r="140" spans="2:4" ht="15.75" customHeight="1" x14ac:dyDescent="0.25"/>
    <row r="141" spans="2:4" ht="34.5" customHeight="1" x14ac:dyDescent="0.25">
      <c r="B141" s="34" t="s">
        <v>221</v>
      </c>
      <c r="C141" s="35"/>
      <c r="D141" s="36"/>
    </row>
    <row r="142" spans="2:4" ht="15.75" customHeight="1" x14ac:dyDescent="0.25">
      <c r="B142" s="7" t="s">
        <v>120</v>
      </c>
      <c r="C142" s="7" t="s">
        <v>121</v>
      </c>
      <c r="D142" s="7" t="s">
        <v>122</v>
      </c>
    </row>
    <row r="143" spans="2:4" ht="15.75" customHeight="1" x14ac:dyDescent="0.25">
      <c r="B143" s="8">
        <v>1</v>
      </c>
      <c r="C143" s="9" t="s">
        <v>222</v>
      </c>
      <c r="D143" s="10" t="s">
        <v>124</v>
      </c>
    </row>
    <row r="144" spans="2:4" ht="15.75" customHeight="1" x14ac:dyDescent="0.25">
      <c r="B144" s="8">
        <v>2</v>
      </c>
      <c r="C144" s="9" t="s">
        <v>223</v>
      </c>
      <c r="D144" s="10" t="s">
        <v>124</v>
      </c>
    </row>
    <row r="145" spans="2:4" ht="15.75" customHeight="1" x14ac:dyDescent="0.25">
      <c r="B145" s="8">
        <v>3</v>
      </c>
      <c r="C145" s="9" t="s">
        <v>224</v>
      </c>
      <c r="D145" s="10" t="s">
        <v>124</v>
      </c>
    </row>
    <row r="146" spans="2:4" ht="15.75" customHeight="1" x14ac:dyDescent="0.25">
      <c r="B146" s="8">
        <v>4</v>
      </c>
      <c r="C146" s="9" t="s">
        <v>225</v>
      </c>
      <c r="D146" s="10" t="s">
        <v>124</v>
      </c>
    </row>
    <row r="147" spans="2:4" ht="15.75" customHeight="1" x14ac:dyDescent="0.25">
      <c r="B147" s="8">
        <v>5</v>
      </c>
      <c r="C147" s="9" t="s">
        <v>226</v>
      </c>
      <c r="D147" s="10" t="s">
        <v>124</v>
      </c>
    </row>
    <row r="148" spans="2:4" ht="15.75" customHeight="1" x14ac:dyDescent="0.25">
      <c r="B148" s="8">
        <v>6</v>
      </c>
      <c r="C148" s="9" t="s">
        <v>227</v>
      </c>
      <c r="D148" s="10" t="s">
        <v>124</v>
      </c>
    </row>
    <row r="149" spans="2:4" ht="15.75" customHeight="1" x14ac:dyDescent="0.25">
      <c r="B149" s="8">
        <v>7</v>
      </c>
      <c r="C149" s="12" t="s">
        <v>228</v>
      </c>
      <c r="D149" s="10" t="s">
        <v>124</v>
      </c>
    </row>
    <row r="150" spans="2:4" ht="15.75" customHeight="1" x14ac:dyDescent="0.25">
      <c r="B150" s="8">
        <v>8</v>
      </c>
      <c r="C150" s="9" t="s">
        <v>229</v>
      </c>
      <c r="D150" s="10" t="s">
        <v>124</v>
      </c>
    </row>
    <row r="151" spans="2:4" ht="15.75" customHeight="1" x14ac:dyDescent="0.25">
      <c r="B151" s="8">
        <v>9</v>
      </c>
      <c r="C151" s="9" t="s">
        <v>230</v>
      </c>
      <c r="D151" s="10" t="s">
        <v>124</v>
      </c>
    </row>
    <row r="152" spans="2:4" ht="15.75" customHeight="1" x14ac:dyDescent="0.25">
      <c r="B152" s="8">
        <v>10</v>
      </c>
      <c r="C152" s="9" t="s">
        <v>231</v>
      </c>
      <c r="D152" s="10" t="s">
        <v>124</v>
      </c>
    </row>
    <row r="153" spans="2:4" ht="15.75" customHeight="1" x14ac:dyDescent="0.25">
      <c r="B153" s="8">
        <v>11</v>
      </c>
      <c r="C153" s="9" t="s">
        <v>232</v>
      </c>
      <c r="D153" s="10" t="s">
        <v>124</v>
      </c>
    </row>
    <row r="154" spans="2:4" ht="15.75" customHeight="1" x14ac:dyDescent="0.25">
      <c r="B154" s="8">
        <v>12</v>
      </c>
      <c r="C154" s="9" t="s">
        <v>233</v>
      </c>
      <c r="D154" s="10" t="s">
        <v>124</v>
      </c>
    </row>
    <row r="155" spans="2:4" ht="15.75" customHeight="1" x14ac:dyDescent="0.25"/>
    <row r="156" spans="2:4" ht="15.75" customHeight="1" x14ac:dyDescent="0.25">
      <c r="B156" s="34" t="s">
        <v>234</v>
      </c>
      <c r="C156" s="35"/>
      <c r="D156" s="36"/>
    </row>
    <row r="157" spans="2:4" ht="15.75" customHeight="1" x14ac:dyDescent="0.25">
      <c r="B157" s="7" t="s">
        <v>120</v>
      </c>
      <c r="C157" s="7" t="s">
        <v>121</v>
      </c>
      <c r="D157" s="7" t="s">
        <v>122</v>
      </c>
    </row>
    <row r="158" spans="2:4" ht="15.75" customHeight="1" x14ac:dyDescent="0.25">
      <c r="B158" s="8">
        <v>1</v>
      </c>
      <c r="C158" s="9" t="s">
        <v>222</v>
      </c>
      <c r="D158" s="10" t="s">
        <v>124</v>
      </c>
    </row>
    <row r="159" spans="2:4" ht="15.75" customHeight="1" x14ac:dyDescent="0.25">
      <c r="B159" s="8">
        <v>2</v>
      </c>
      <c r="C159" s="9" t="s">
        <v>235</v>
      </c>
      <c r="D159" s="10" t="s">
        <v>124</v>
      </c>
    </row>
    <row r="160" spans="2:4" ht="15.75" customHeight="1" x14ac:dyDescent="0.25">
      <c r="B160" s="8">
        <v>3</v>
      </c>
      <c r="C160" s="9" t="s">
        <v>236</v>
      </c>
      <c r="D160" s="10" t="s">
        <v>124</v>
      </c>
    </row>
    <row r="161" spans="2:4" ht="15.75" customHeight="1" x14ac:dyDescent="0.25">
      <c r="B161" s="8">
        <v>4</v>
      </c>
      <c r="C161" s="9" t="s">
        <v>237</v>
      </c>
      <c r="D161" s="10" t="s">
        <v>124</v>
      </c>
    </row>
    <row r="162" spans="2:4" ht="15.75" customHeight="1" x14ac:dyDescent="0.25">
      <c r="B162" s="8">
        <v>5</v>
      </c>
      <c r="C162" s="14" t="s">
        <v>238</v>
      </c>
      <c r="D162" s="10" t="s">
        <v>124</v>
      </c>
    </row>
    <row r="163" spans="2:4" ht="15.75" customHeight="1" x14ac:dyDescent="0.25">
      <c r="B163" s="8">
        <v>6</v>
      </c>
      <c r="C163" s="9" t="s">
        <v>239</v>
      </c>
      <c r="D163" s="10" t="s">
        <v>124</v>
      </c>
    </row>
    <row r="164" spans="2:4" ht="15.75" customHeight="1" x14ac:dyDescent="0.25">
      <c r="B164" s="8">
        <v>7</v>
      </c>
      <c r="C164" s="12" t="s">
        <v>240</v>
      </c>
      <c r="D164" s="10" t="s">
        <v>124</v>
      </c>
    </row>
    <row r="165" spans="2:4" ht="15.75" customHeight="1" x14ac:dyDescent="0.25">
      <c r="B165" s="8">
        <v>8</v>
      </c>
      <c r="C165" s="9" t="s">
        <v>241</v>
      </c>
      <c r="D165" s="10" t="s">
        <v>124</v>
      </c>
    </row>
    <row r="166" spans="2:4" ht="15.75" customHeight="1" x14ac:dyDescent="0.25">
      <c r="B166" s="8">
        <v>9</v>
      </c>
      <c r="C166" s="9" t="s">
        <v>242</v>
      </c>
      <c r="D166" s="10" t="s">
        <v>124</v>
      </c>
    </row>
    <row r="167" spans="2:4" ht="15.75" customHeight="1" x14ac:dyDescent="0.25">
      <c r="B167" s="8">
        <v>10</v>
      </c>
      <c r="C167" s="9" t="s">
        <v>243</v>
      </c>
      <c r="D167" s="10" t="s">
        <v>124</v>
      </c>
    </row>
    <row r="168" spans="2:4" ht="15.75" customHeight="1" x14ac:dyDescent="0.25"/>
    <row r="169" spans="2:4" ht="15.75" customHeight="1" x14ac:dyDescent="0.25">
      <c r="B169" s="34" t="s">
        <v>244</v>
      </c>
      <c r="C169" s="35"/>
      <c r="D169" s="36"/>
    </row>
    <row r="170" spans="2:4" ht="15.75" customHeight="1" x14ac:dyDescent="0.25">
      <c r="B170" s="7" t="s">
        <v>120</v>
      </c>
      <c r="C170" s="7" t="s">
        <v>121</v>
      </c>
      <c r="D170" s="7" t="s">
        <v>122</v>
      </c>
    </row>
    <row r="171" spans="2:4" ht="15.75" customHeight="1" x14ac:dyDescent="0.25">
      <c r="B171" s="8">
        <v>1</v>
      </c>
      <c r="C171" s="9" t="s">
        <v>245</v>
      </c>
      <c r="D171" s="10" t="s">
        <v>124</v>
      </c>
    </row>
    <row r="172" spans="2:4" ht="15.75" customHeight="1" x14ac:dyDescent="0.25">
      <c r="B172" s="8">
        <v>2</v>
      </c>
      <c r="C172" s="9" t="s">
        <v>246</v>
      </c>
      <c r="D172" s="10" t="s">
        <v>124</v>
      </c>
    </row>
    <row r="173" spans="2:4" ht="15.75" customHeight="1" x14ac:dyDescent="0.25">
      <c r="B173" s="8">
        <v>3</v>
      </c>
      <c r="C173" s="9" t="s">
        <v>247</v>
      </c>
      <c r="D173" s="10" t="s">
        <v>124</v>
      </c>
    </row>
    <row r="174" spans="2:4" ht="15.75" customHeight="1" x14ac:dyDescent="0.25">
      <c r="B174" s="8">
        <v>4</v>
      </c>
      <c r="C174" s="9" t="s">
        <v>248</v>
      </c>
      <c r="D174" s="10" t="s">
        <v>124</v>
      </c>
    </row>
    <row r="175" spans="2:4" ht="15.75" customHeight="1" x14ac:dyDescent="0.25">
      <c r="B175" s="8">
        <v>5</v>
      </c>
      <c r="C175" s="14" t="s">
        <v>249</v>
      </c>
      <c r="D175" s="10" t="s">
        <v>124</v>
      </c>
    </row>
    <row r="176" spans="2:4" ht="15.75" customHeight="1" x14ac:dyDescent="0.25">
      <c r="B176" s="8">
        <v>6</v>
      </c>
      <c r="C176" s="9" t="s">
        <v>250</v>
      </c>
      <c r="D176" s="10" t="s">
        <v>124</v>
      </c>
    </row>
  </sheetData>
  <mergeCells count="10">
    <mergeCell ref="B7:D8"/>
    <mergeCell ref="B117:D117"/>
    <mergeCell ref="B141:D141"/>
    <mergeCell ref="B156:D156"/>
    <mergeCell ref="B169:D169"/>
    <mergeCell ref="B9:D9"/>
    <mergeCell ref="B25:D25"/>
    <mergeCell ref="B93:D93"/>
    <mergeCell ref="B48:D48"/>
    <mergeCell ref="B69:D69"/>
  </mergeCells>
  <pageMargins left="0.7" right="0.7" top="0.75" bottom="0.75" header="0" footer="0"/>
  <pageSetup paperSize="9" orientation="portrait"/>
  <rowBreaks count="5" manualBreakCount="5">
    <brk id="68" man="1"/>
    <brk id="116" man="1"/>
    <brk id="92" man="1"/>
    <brk id="140" man="1"/>
    <brk id="47" man="1"/>
  </rowBreaks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Parametros!$E$3:$E$5</xm:f>
          </x14:formula1>
          <xm:sqref>D171:D176 D11:D23 D27:D46 D50:D67 D71:D91 D119:D139 D143:D154 D158:D167 D95:D115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00"/>
  <sheetViews>
    <sheetView showGridLines="0" workbookViewId="0"/>
  </sheetViews>
  <sheetFormatPr defaultColWidth="12.625" defaultRowHeight="15" customHeight="1" x14ac:dyDescent="0.25"/>
  <cols>
    <col min="1" max="1" width="6.875" customWidth="1"/>
    <col min="2" max="2" width="19.875" customWidth="1"/>
    <col min="3" max="4" width="11" customWidth="1"/>
    <col min="5" max="5" width="9.5" customWidth="1"/>
    <col min="6" max="10" width="11" customWidth="1"/>
    <col min="11" max="11" width="4" customWidth="1"/>
    <col min="12" max="12" width="11" customWidth="1"/>
  </cols>
  <sheetData>
    <row r="1" spans="2:12" ht="15.75" customHeight="1" x14ac:dyDescent="0.25"/>
    <row r="2" spans="2:12" ht="15.75" customHeight="1" x14ac:dyDescent="0.25">
      <c r="B2" s="42" t="s">
        <v>251</v>
      </c>
      <c r="C2" s="43"/>
      <c r="D2" s="43"/>
      <c r="E2" s="43"/>
      <c r="F2" s="43"/>
      <c r="G2" s="43"/>
      <c r="H2" s="43"/>
      <c r="I2" s="43"/>
      <c r="J2" s="43"/>
      <c r="K2" s="44"/>
    </row>
    <row r="3" spans="2:12" ht="15.75" customHeight="1" x14ac:dyDescent="0.25">
      <c r="B3" s="45"/>
      <c r="C3" s="32"/>
      <c r="D3" s="32"/>
      <c r="E3" s="32"/>
      <c r="F3" s="32"/>
      <c r="G3" s="32"/>
      <c r="H3" s="32"/>
      <c r="I3" s="32"/>
      <c r="J3" s="32"/>
      <c r="K3" s="46"/>
    </row>
    <row r="4" spans="2:12" ht="15.75" customHeight="1" x14ac:dyDescent="0.25">
      <c r="B4" s="15" t="s">
        <v>252</v>
      </c>
      <c r="C4" s="47"/>
      <c r="D4" s="35"/>
      <c r="E4" s="35"/>
      <c r="F4" s="35"/>
      <c r="G4" s="35"/>
      <c r="H4" s="35"/>
      <c r="I4" s="35"/>
      <c r="J4" s="35"/>
      <c r="K4" s="36"/>
    </row>
    <row r="5" spans="2:12" ht="15.75" customHeight="1" x14ac:dyDescent="0.25">
      <c r="B5" s="15" t="s">
        <v>253</v>
      </c>
      <c r="C5" s="47"/>
      <c r="D5" s="35"/>
      <c r="E5" s="35"/>
      <c r="F5" s="35"/>
      <c r="G5" s="35"/>
      <c r="H5" s="35"/>
      <c r="I5" s="35"/>
      <c r="J5" s="35"/>
      <c r="K5" s="36"/>
    </row>
    <row r="6" spans="2:12" ht="15.75" customHeight="1" x14ac:dyDescent="0.25">
      <c r="B6" s="15" t="s">
        <v>254</v>
      </c>
      <c r="C6" s="47"/>
      <c r="D6" s="35"/>
      <c r="E6" s="35"/>
      <c r="F6" s="35"/>
      <c r="G6" s="35"/>
      <c r="H6" s="35"/>
      <c r="I6" s="35"/>
      <c r="J6" s="35"/>
      <c r="K6" s="36"/>
    </row>
    <row r="7" spans="2:12" ht="15.75" customHeight="1" x14ac:dyDescent="0.25">
      <c r="B7" s="15" t="s">
        <v>255</v>
      </c>
      <c r="C7" s="47"/>
      <c r="D7" s="35"/>
      <c r="E7" s="35"/>
      <c r="F7" s="35"/>
      <c r="G7" s="35"/>
      <c r="H7" s="35"/>
      <c r="I7" s="35"/>
      <c r="J7" s="35"/>
      <c r="K7" s="36"/>
    </row>
    <row r="8" spans="2:12" ht="147" customHeight="1" x14ac:dyDescent="0.25">
      <c r="B8" s="38" t="s">
        <v>256</v>
      </c>
      <c r="C8" s="35"/>
      <c r="D8" s="35"/>
      <c r="E8" s="36"/>
      <c r="F8" s="39">
        <f>Parametros!C21</f>
        <v>5</v>
      </c>
      <c r="G8" s="40"/>
      <c r="H8" s="40"/>
      <c r="I8" s="40"/>
      <c r="J8" s="40"/>
      <c r="K8" s="41"/>
    </row>
    <row r="9" spans="2:12" ht="15.75" customHeight="1" x14ac:dyDescent="0.25"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</row>
    <row r="10" spans="2:12" ht="15.75" customHeight="1" x14ac:dyDescent="0.25"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</row>
    <row r="11" spans="2:12" ht="15.75" customHeight="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</row>
    <row r="12" spans="2:12" ht="22.5" customHeight="1" x14ac:dyDescent="0.25"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</row>
    <row r="13" spans="2:12" ht="15.75" customHeight="1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</row>
    <row r="14" spans="2:12" ht="15.75" customHeight="1" x14ac:dyDescent="0.25"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</row>
    <row r="15" spans="2:12" ht="15.75" customHeight="1" x14ac:dyDescent="0.25">
      <c r="E15" s="16"/>
      <c r="F15" s="16"/>
      <c r="G15" s="16"/>
      <c r="H15" s="16"/>
      <c r="I15" s="16"/>
      <c r="J15" s="16"/>
      <c r="K15" s="16"/>
      <c r="L15" s="16"/>
    </row>
    <row r="16" spans="2:12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7">
    <mergeCell ref="B8:E8"/>
    <mergeCell ref="F8:K8"/>
    <mergeCell ref="B2:K3"/>
    <mergeCell ref="C4:K4"/>
    <mergeCell ref="C5:K5"/>
    <mergeCell ref="C6:K6"/>
    <mergeCell ref="C7:K7"/>
  </mergeCells>
  <pageMargins left="0.7" right="0.7" top="0.75" bottom="0.75" header="0" footer="0"/>
  <pageSetup paperSize="9" orientation="portrait"/>
  <colBreaks count="1" manualBreakCount="1">
    <brk id="11" man="1"/>
  </col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workbookViewId="0"/>
  </sheetViews>
  <sheetFormatPr defaultColWidth="12.625" defaultRowHeight="15" customHeight="1" x14ac:dyDescent="0.25"/>
  <cols>
    <col min="1" max="1" width="11" customWidth="1"/>
    <col min="2" max="2" width="38.625" customWidth="1"/>
    <col min="3" max="11" width="11" customWidth="1"/>
  </cols>
  <sheetData>
    <row r="1" spans="2:11" ht="15.75" customHeight="1" x14ac:dyDescent="0.25"/>
    <row r="2" spans="2:11" ht="15.75" customHeight="1" x14ac:dyDescent="0.25">
      <c r="E2" s="17" t="s">
        <v>257</v>
      </c>
    </row>
    <row r="3" spans="2:11" ht="15.75" customHeight="1" x14ac:dyDescent="0.25">
      <c r="B3" t="s">
        <v>258</v>
      </c>
      <c r="C3" s="18">
        <v>0.15</v>
      </c>
      <c r="E3" s="17" t="s">
        <v>259</v>
      </c>
    </row>
    <row r="4" spans="2:11" ht="15.75" customHeight="1" x14ac:dyDescent="0.25">
      <c r="B4" t="s">
        <v>260</v>
      </c>
      <c r="C4" s="18">
        <v>0.85</v>
      </c>
      <c r="E4" s="17" t="s">
        <v>261</v>
      </c>
    </row>
    <row r="5" spans="2:11" ht="15.75" customHeight="1" x14ac:dyDescent="0.25">
      <c r="E5" s="17" t="s">
        <v>124</v>
      </c>
    </row>
    <row r="6" spans="2:11" ht="15.75" customHeight="1" x14ac:dyDescent="0.25">
      <c r="B6" t="s">
        <v>262</v>
      </c>
      <c r="C6">
        <f>COUNTIF(FormMT!D11:D23,#REF! )</f>
        <v>0</v>
      </c>
    </row>
    <row r="7" spans="2:11" ht="15.75" customHeight="1" x14ac:dyDescent="0.25">
      <c r="B7" t="s">
        <v>263</v>
      </c>
    </row>
    <row r="8" spans="2:11" ht="15.75" customHeight="1" x14ac:dyDescent="0.25">
      <c r="B8" t="s">
        <v>264</v>
      </c>
    </row>
    <row r="9" spans="2:11" ht="15.75" customHeight="1" x14ac:dyDescent="0.25"/>
    <row r="10" spans="2:11" ht="15.75" customHeight="1" x14ac:dyDescent="0.25"/>
    <row r="11" spans="2:11" ht="15.75" customHeight="1" x14ac:dyDescent="0.25"/>
    <row r="12" spans="2:11" ht="15.75" customHeight="1" x14ac:dyDescent="0.25">
      <c r="B12" t="s">
        <v>265</v>
      </c>
      <c r="C12">
        <v>13</v>
      </c>
      <c r="D12">
        <v>20</v>
      </c>
      <c r="E12">
        <v>18</v>
      </c>
      <c r="F12">
        <v>21</v>
      </c>
      <c r="G12">
        <v>21</v>
      </c>
      <c r="H12">
        <v>21</v>
      </c>
      <c r="I12">
        <v>12</v>
      </c>
      <c r="J12">
        <v>10</v>
      </c>
      <c r="K12">
        <v>6</v>
      </c>
    </row>
    <row r="13" spans="2:11" ht="15.75" customHeight="1" x14ac:dyDescent="0.25">
      <c r="B13" t="s">
        <v>266</v>
      </c>
      <c r="C13">
        <f>C12-Parametros!$C28</f>
        <v>13</v>
      </c>
      <c r="D13">
        <f>D12-Parametros!$C37</f>
        <v>20</v>
      </c>
      <c r="E13">
        <f>E12-Parametros!$C46</f>
        <v>18</v>
      </c>
      <c r="F13">
        <f>F12-Parametros!$C54</f>
        <v>21</v>
      </c>
      <c r="G13">
        <f>G12-Parametros!$C62</f>
        <v>21</v>
      </c>
      <c r="H13">
        <f>H12-Parametros!$C70</f>
        <v>21</v>
      </c>
      <c r="I13">
        <f>I12-Parametros!$C78</f>
        <v>12</v>
      </c>
      <c r="J13">
        <f>J12-Parametros!$C86</f>
        <v>10</v>
      </c>
      <c r="K13">
        <f>K12-Parametros!$C94</f>
        <v>6</v>
      </c>
    </row>
    <row r="14" spans="2:11" ht="15.75" customHeight="1" x14ac:dyDescent="0.25">
      <c r="C14" s="19" t="s">
        <v>267</v>
      </c>
      <c r="D14" s="19" t="s">
        <v>268</v>
      </c>
      <c r="E14" s="19" t="s">
        <v>269</v>
      </c>
      <c r="F14" s="19" t="s">
        <v>270</v>
      </c>
      <c r="G14" s="19" t="s">
        <v>271</v>
      </c>
      <c r="H14" s="19" t="s">
        <v>272</v>
      </c>
      <c r="I14" s="19" t="s">
        <v>273</v>
      </c>
      <c r="J14" s="19" t="s">
        <v>274</v>
      </c>
      <c r="K14" s="19" t="s">
        <v>275</v>
      </c>
    </row>
    <row r="15" spans="2:11" ht="15.75" customHeight="1" x14ac:dyDescent="0.25">
      <c r="B15" t="s">
        <v>276</v>
      </c>
      <c r="C15" s="20">
        <f>Parametros!$C26</f>
        <v>13</v>
      </c>
      <c r="D15" s="20">
        <f>Parametros!$C35</f>
        <v>20</v>
      </c>
      <c r="E15" s="20">
        <f>Parametros!$C44</f>
        <v>18</v>
      </c>
      <c r="F15" s="20">
        <f>Parametros!$C52</f>
        <v>21</v>
      </c>
      <c r="G15" s="20">
        <f>Parametros!$C60</f>
        <v>18</v>
      </c>
      <c r="H15" s="20">
        <f>Parametros!$C68</f>
        <v>0</v>
      </c>
      <c r="I15" s="20">
        <f>Parametros!$C76</f>
        <v>0</v>
      </c>
      <c r="J15" s="20">
        <f>Parametros!$C84</f>
        <v>0</v>
      </c>
      <c r="K15" s="20">
        <f>Parametros!$C92</f>
        <v>0</v>
      </c>
    </row>
    <row r="16" spans="2:11" ht="15.75" customHeight="1" x14ac:dyDescent="0.25">
      <c r="B16" t="s">
        <v>277</v>
      </c>
      <c r="C16" s="20">
        <f>Parametros!$C27</f>
        <v>0</v>
      </c>
      <c r="D16" s="20">
        <f>Parametros!$C36</f>
        <v>0</v>
      </c>
      <c r="E16" s="20">
        <f>Parametros!$C45</f>
        <v>0</v>
      </c>
      <c r="F16" s="20">
        <f>Parametros!$C53</f>
        <v>0</v>
      </c>
      <c r="G16" s="20">
        <f>Parametros!$C61</f>
        <v>3</v>
      </c>
      <c r="H16" s="20">
        <f>Parametros!$C69</f>
        <v>21</v>
      </c>
      <c r="I16" s="20">
        <f>Parametros!$C77</f>
        <v>12</v>
      </c>
      <c r="J16" s="20">
        <f>Parametros!$C85</f>
        <v>10</v>
      </c>
      <c r="K16" s="20">
        <f>Parametros!$C93</f>
        <v>10</v>
      </c>
    </row>
    <row r="17" spans="1:11" ht="15.75" customHeight="1" x14ac:dyDescent="0.25">
      <c r="B17" t="s">
        <v>278</v>
      </c>
      <c r="C17" s="20">
        <f>Parametros!$C28</f>
        <v>0</v>
      </c>
      <c r="D17" s="20">
        <f>Parametros!$C37</f>
        <v>0</v>
      </c>
      <c r="E17" s="20">
        <f>Parametros!$C46</f>
        <v>0</v>
      </c>
      <c r="F17" s="20">
        <f>Parametros!$C54</f>
        <v>0</v>
      </c>
      <c r="G17" s="20">
        <f>Parametros!$C62</f>
        <v>0</v>
      </c>
      <c r="H17" s="20">
        <f>Parametros!$C70</f>
        <v>0</v>
      </c>
      <c r="I17" s="20">
        <f>Parametros!$C78</f>
        <v>0</v>
      </c>
      <c r="J17" s="20">
        <f>Parametros!$C86</f>
        <v>0</v>
      </c>
      <c r="K17" s="20">
        <f>Parametros!$C94</f>
        <v>0</v>
      </c>
    </row>
    <row r="18" spans="1:11" ht="15.75" customHeight="1" x14ac:dyDescent="0.25"/>
    <row r="19" spans="1:11" ht="15.75" customHeight="1" x14ac:dyDescent="0.25"/>
    <row r="20" spans="1:11" ht="15.75" customHeight="1" x14ac:dyDescent="0.25">
      <c r="B20" t="s">
        <v>279</v>
      </c>
      <c r="C20">
        <f>IF(C31="não",1,IF(C30="não",0,ROUNDUP(C15/C13,1)))</f>
        <v>1</v>
      </c>
      <c r="D20">
        <f>IF(C40="não",0,IF(C39="não",0,IF(C20=0,0,3)))</f>
        <v>3</v>
      </c>
      <c r="E20">
        <f>IF(C49="não",0,IF(C48="não",0,IF(D20=0,0,3)))</f>
        <v>3</v>
      </c>
      <c r="F20">
        <f>IF(C57="não",0,IF(C56="não",0,IF(E20=0,0,4)))</f>
        <v>4</v>
      </c>
      <c r="G20">
        <f>IF(C65="não",0,IF(C64="não",0,IF(F20=0,0,5)))</f>
        <v>5</v>
      </c>
      <c r="H20">
        <f>IF(C73="não",0,IF(C72="não",0,IF(G20=0,0,6)))</f>
        <v>0</v>
      </c>
      <c r="I20">
        <f>IF(C81="não",0,IF(C80="não",0,IF(H20=0,0,7)))</f>
        <v>0</v>
      </c>
      <c r="J20">
        <f>IF(C89="não",0,IF(C88="não",0,IF(I20=0,0,8)))</f>
        <v>0</v>
      </c>
      <c r="K20">
        <f>IF(C97="não",0,IF(C96="não",0,IF(J20=0,0,9)))</f>
        <v>0</v>
      </c>
    </row>
    <row r="21" spans="1:11" ht="15.75" customHeight="1" x14ac:dyDescent="0.25">
      <c r="C21">
        <f>IF(LARGE(C20:K20,1)=0,1,LARGE(C20:K20,1))</f>
        <v>5</v>
      </c>
    </row>
    <row r="22" spans="1:11" ht="15.75" customHeight="1" x14ac:dyDescent="0.25"/>
    <row r="23" spans="1:11" ht="15.75" customHeight="1" x14ac:dyDescent="0.25"/>
    <row r="24" spans="1:11" ht="15.75" customHeight="1" x14ac:dyDescent="0.25"/>
    <row r="25" spans="1:11" ht="15.75" customHeight="1" x14ac:dyDescent="0.25">
      <c r="A25" s="48" t="s">
        <v>280</v>
      </c>
      <c r="B25" s="21" t="s">
        <v>281</v>
      </c>
      <c r="C25" s="22">
        <f>SUM(C26:C28)</f>
        <v>13</v>
      </c>
      <c r="D25" s="23"/>
    </row>
    <row r="26" spans="1:11" ht="15.75" customHeight="1" x14ac:dyDescent="0.25">
      <c r="A26" s="49"/>
      <c r="B26" s="24"/>
      <c r="C26" s="25">
        <f>COUNTIF(FormMT!$D$11:$D$23,D26 )</f>
        <v>13</v>
      </c>
      <c r="D26" s="26" t="s">
        <v>259</v>
      </c>
    </row>
    <row r="27" spans="1:11" ht="15.75" customHeight="1" x14ac:dyDescent="0.25">
      <c r="A27" s="49"/>
      <c r="B27" s="24"/>
      <c r="C27" s="25">
        <f>COUNTIF(FormMT!$D$11:$D$23,D27 )</f>
        <v>0</v>
      </c>
      <c r="D27" s="26" t="s">
        <v>124</v>
      </c>
    </row>
    <row r="28" spans="1:11" ht="15.75" customHeight="1" x14ac:dyDescent="0.25">
      <c r="A28" s="49"/>
      <c r="B28" s="24"/>
      <c r="C28" s="25">
        <f>COUNTIF(FormMT!$D$11:$D$23,D28 )</f>
        <v>0</v>
      </c>
      <c r="D28" s="26" t="s">
        <v>261</v>
      </c>
    </row>
    <row r="29" spans="1:11" ht="15.75" customHeight="1" x14ac:dyDescent="0.25">
      <c r="A29" s="49"/>
      <c r="B29" s="24"/>
      <c r="C29" s="24"/>
      <c r="D29" s="26"/>
    </row>
    <row r="30" spans="1:11" ht="15.75" customHeight="1" x14ac:dyDescent="0.25">
      <c r="A30" s="49"/>
      <c r="B30" s="21" t="s">
        <v>282</v>
      </c>
      <c r="C30" s="25" t="str">
        <f>IF(D30&lt;=C$3,"sim","não")</f>
        <v>sim</v>
      </c>
      <c r="D30" s="27">
        <f>IF(C25,ROUNDUP(C28/C25,2),0)</f>
        <v>0</v>
      </c>
    </row>
    <row r="31" spans="1:11" ht="15.75" customHeight="1" x14ac:dyDescent="0.25">
      <c r="A31" s="50"/>
      <c r="B31" s="21" t="s">
        <v>283</v>
      </c>
      <c r="C31" s="25" t="str">
        <f>IF(D31&gt;=C$4,"sim","não")</f>
        <v>sim</v>
      </c>
      <c r="D31" s="27">
        <f>IF(C26=0,0,ROUNDUP(C26/(C26+C27),2))</f>
        <v>1</v>
      </c>
    </row>
    <row r="32" spans="1:11" ht="15.75" customHeight="1" x14ac:dyDescent="0.25">
      <c r="D32" s="17"/>
    </row>
    <row r="33" spans="1:4" ht="15.75" customHeight="1" x14ac:dyDescent="0.25">
      <c r="D33" s="17"/>
    </row>
    <row r="34" spans="1:4" ht="15.75" customHeight="1" x14ac:dyDescent="0.25">
      <c r="A34" s="48" t="s">
        <v>284</v>
      </c>
      <c r="B34" s="21" t="s">
        <v>281</v>
      </c>
      <c r="C34" s="22">
        <f>SUM(C35:C37)</f>
        <v>20</v>
      </c>
      <c r="D34" s="23"/>
    </row>
    <row r="35" spans="1:4" ht="15.75" customHeight="1" x14ac:dyDescent="0.25">
      <c r="A35" s="49"/>
      <c r="B35" s="24"/>
      <c r="C35" s="25">
        <f>COUNTIF(FormMT!$D$27:$D$46,D35 )</f>
        <v>20</v>
      </c>
      <c r="D35" s="26" t="s">
        <v>259</v>
      </c>
    </row>
    <row r="36" spans="1:4" ht="15.75" customHeight="1" x14ac:dyDescent="0.25">
      <c r="A36" s="49"/>
      <c r="B36" s="24"/>
      <c r="C36" s="25">
        <f>COUNTIF(FormMT!$D$27:$D$46,D36 )</f>
        <v>0</v>
      </c>
      <c r="D36" s="26" t="s">
        <v>124</v>
      </c>
    </row>
    <row r="37" spans="1:4" ht="15.75" customHeight="1" x14ac:dyDescent="0.25">
      <c r="A37" s="49"/>
      <c r="B37" s="24"/>
      <c r="C37" s="25">
        <f>COUNTIF(FormMT!$D$27:$D$46,D37 )</f>
        <v>0</v>
      </c>
      <c r="D37" s="26" t="s">
        <v>261</v>
      </c>
    </row>
    <row r="38" spans="1:4" ht="15.75" customHeight="1" x14ac:dyDescent="0.25">
      <c r="A38" s="49"/>
      <c r="B38" s="24"/>
      <c r="C38" s="24"/>
      <c r="D38" s="26"/>
    </row>
    <row r="39" spans="1:4" ht="15.75" customHeight="1" x14ac:dyDescent="0.25">
      <c r="A39" s="49"/>
      <c r="B39" s="21" t="s">
        <v>282</v>
      </c>
      <c r="C39" s="25" t="str">
        <f>IF(D39&lt;=Parametros!C$3,"sim","não")</f>
        <v>sim</v>
      </c>
      <c r="D39" s="27">
        <f>IF(C34,ROUNDUP(C37/C34,2),0)</f>
        <v>0</v>
      </c>
    </row>
    <row r="40" spans="1:4" ht="15.75" customHeight="1" x14ac:dyDescent="0.25">
      <c r="A40" s="50"/>
      <c r="B40" s="21" t="s">
        <v>283</v>
      </c>
      <c r="C40" s="25" t="str">
        <f>IF(D40&gt;=C$4,"sim","não")</f>
        <v>sim</v>
      </c>
      <c r="D40" s="27">
        <f>ROUNDUP(C35/(C35+C36),2)</f>
        <v>1</v>
      </c>
    </row>
    <row r="41" spans="1:4" ht="15.75" customHeight="1" x14ac:dyDescent="0.25">
      <c r="D41" s="17"/>
    </row>
    <row r="42" spans="1:4" ht="15.75" customHeight="1" x14ac:dyDescent="0.25">
      <c r="D42" s="17"/>
    </row>
    <row r="43" spans="1:4" ht="15.75" customHeight="1" x14ac:dyDescent="0.25">
      <c r="A43" s="48" t="s">
        <v>285</v>
      </c>
      <c r="B43" s="21" t="s">
        <v>281</v>
      </c>
      <c r="C43" s="22">
        <f>SUM(C44:C46)</f>
        <v>18</v>
      </c>
      <c r="D43" s="23"/>
    </row>
    <row r="44" spans="1:4" ht="15.75" customHeight="1" x14ac:dyDescent="0.25">
      <c r="A44" s="49"/>
      <c r="B44" s="24"/>
      <c r="C44" s="25">
        <f>COUNTIF(FormMT!$D$50:$D$67,D44 )</f>
        <v>18</v>
      </c>
      <c r="D44" s="26" t="s">
        <v>259</v>
      </c>
    </row>
    <row r="45" spans="1:4" ht="15.75" customHeight="1" x14ac:dyDescent="0.25">
      <c r="A45" s="49"/>
      <c r="B45" s="24"/>
      <c r="C45" s="25">
        <f>COUNTIF(FormMT!$D$50:$D$67,D45 )</f>
        <v>0</v>
      </c>
      <c r="D45" s="26" t="s">
        <v>124</v>
      </c>
    </row>
    <row r="46" spans="1:4" ht="15.75" customHeight="1" x14ac:dyDescent="0.25">
      <c r="A46" s="49"/>
      <c r="B46" s="24"/>
      <c r="C46" s="25">
        <f>COUNTIF(FormMT!$D$50:$D$67,D46 )</f>
        <v>0</v>
      </c>
      <c r="D46" s="26" t="s">
        <v>261</v>
      </c>
    </row>
    <row r="47" spans="1:4" ht="15.75" customHeight="1" x14ac:dyDescent="0.25">
      <c r="A47" s="49"/>
      <c r="B47" s="24"/>
      <c r="C47" s="24"/>
      <c r="D47" s="26"/>
    </row>
    <row r="48" spans="1:4" ht="15.75" customHeight="1" x14ac:dyDescent="0.25">
      <c r="A48" s="49"/>
      <c r="B48" s="21" t="s">
        <v>282</v>
      </c>
      <c r="C48" s="25" t="str">
        <f>IF(D48&lt;=Parametros!C$3,"sim","não")</f>
        <v>sim</v>
      </c>
      <c r="D48" s="27">
        <f>IF(C43,ROUNDUP(C46/C43,2),0)</f>
        <v>0</v>
      </c>
    </row>
    <row r="49" spans="1:4" ht="15.75" customHeight="1" x14ac:dyDescent="0.25">
      <c r="A49" s="50"/>
      <c r="B49" s="21" t="s">
        <v>283</v>
      </c>
      <c r="C49" s="25" t="str">
        <f>IF(D49&gt;=C$4,"sim","não")</f>
        <v>sim</v>
      </c>
      <c r="D49" s="27">
        <f>ROUNDUP(C44/(C44+C45),2)</f>
        <v>1</v>
      </c>
    </row>
    <row r="50" spans="1:4" ht="15.75" customHeight="1" x14ac:dyDescent="0.25">
      <c r="D50" s="17"/>
    </row>
    <row r="51" spans="1:4" ht="15.75" customHeight="1" x14ac:dyDescent="0.25">
      <c r="A51" s="48" t="s">
        <v>286</v>
      </c>
      <c r="B51" s="21" t="s">
        <v>281</v>
      </c>
      <c r="C51" s="22">
        <f>SUM(C52:C54)</f>
        <v>21</v>
      </c>
      <c r="D51" s="23"/>
    </row>
    <row r="52" spans="1:4" ht="15.75" customHeight="1" x14ac:dyDescent="0.25">
      <c r="A52" s="49"/>
      <c r="B52" s="24"/>
      <c r="C52" s="25">
        <f>COUNTIF(FormMT!$D$71:$D$91,D52 )</f>
        <v>21</v>
      </c>
      <c r="D52" s="26" t="s">
        <v>259</v>
      </c>
    </row>
    <row r="53" spans="1:4" ht="15.75" customHeight="1" x14ac:dyDescent="0.25">
      <c r="A53" s="49"/>
      <c r="B53" s="24"/>
      <c r="C53" s="25">
        <f>COUNTIF(FormMT!$D$71:$D$91,D53 )</f>
        <v>0</v>
      </c>
      <c r="D53" s="26" t="s">
        <v>124</v>
      </c>
    </row>
    <row r="54" spans="1:4" ht="15.75" customHeight="1" x14ac:dyDescent="0.25">
      <c r="A54" s="49"/>
      <c r="B54" s="24"/>
      <c r="C54" s="25">
        <f>COUNTIF(FormMT!$D$71:$D$91,D54 )</f>
        <v>0</v>
      </c>
      <c r="D54" s="26" t="s">
        <v>261</v>
      </c>
    </row>
    <row r="55" spans="1:4" ht="15.75" customHeight="1" x14ac:dyDescent="0.25">
      <c r="A55" s="49"/>
      <c r="B55" s="24"/>
      <c r="C55" s="24"/>
      <c r="D55" s="26"/>
    </row>
    <row r="56" spans="1:4" ht="15.75" customHeight="1" x14ac:dyDescent="0.25">
      <c r="A56" s="49"/>
      <c r="B56" s="21" t="s">
        <v>282</v>
      </c>
      <c r="C56" s="25" t="str">
        <f>IF(D56&lt;=Parametros!C$3,"sim","não")</f>
        <v>sim</v>
      </c>
      <c r="D56" s="27">
        <f>IF(C51,ROUNDUP(C54/C51,2),0)</f>
        <v>0</v>
      </c>
    </row>
    <row r="57" spans="1:4" ht="15.75" customHeight="1" x14ac:dyDescent="0.25">
      <c r="A57" s="50"/>
      <c r="B57" s="21" t="s">
        <v>283</v>
      </c>
      <c r="C57" s="25" t="str">
        <f>IF(D57&gt;=C$4,"sim","não")</f>
        <v>sim</v>
      </c>
      <c r="D57" s="27">
        <f>ROUNDUP(C52/(C52+C53),2)</f>
        <v>1</v>
      </c>
    </row>
    <row r="58" spans="1:4" ht="15.75" customHeight="1" x14ac:dyDescent="0.25">
      <c r="D58" s="17"/>
    </row>
    <row r="59" spans="1:4" ht="15.75" customHeight="1" x14ac:dyDescent="0.25">
      <c r="A59" s="48" t="s">
        <v>287</v>
      </c>
      <c r="B59" s="21" t="s">
        <v>281</v>
      </c>
      <c r="C59" s="22">
        <f>SUM(C60:C62)</f>
        <v>21</v>
      </c>
      <c r="D59" s="23"/>
    </row>
    <row r="60" spans="1:4" ht="15.75" customHeight="1" x14ac:dyDescent="0.25">
      <c r="A60" s="49"/>
      <c r="B60" s="24"/>
      <c r="C60" s="25">
        <f>COUNTIF(FormMT!$D$95:$D$115,D60 )</f>
        <v>18</v>
      </c>
      <c r="D60" s="26" t="s">
        <v>259</v>
      </c>
    </row>
    <row r="61" spans="1:4" ht="15.75" customHeight="1" x14ac:dyDescent="0.25">
      <c r="A61" s="49"/>
      <c r="B61" s="24"/>
      <c r="C61" s="25">
        <f>COUNTIF(FormMT!$D$95:$D$115,D61 )</f>
        <v>3</v>
      </c>
      <c r="D61" s="26" t="s">
        <v>124</v>
      </c>
    </row>
    <row r="62" spans="1:4" ht="15.75" customHeight="1" x14ac:dyDescent="0.25">
      <c r="A62" s="49"/>
      <c r="B62" s="24"/>
      <c r="C62" s="25">
        <f>COUNTIF(FormMT!$D$95:$D$115,D62 )</f>
        <v>0</v>
      </c>
      <c r="D62" s="26" t="s">
        <v>261</v>
      </c>
    </row>
    <row r="63" spans="1:4" ht="15.75" customHeight="1" x14ac:dyDescent="0.25">
      <c r="A63" s="49"/>
      <c r="B63" s="24"/>
      <c r="C63" s="24"/>
      <c r="D63" s="26"/>
    </row>
    <row r="64" spans="1:4" ht="15.75" customHeight="1" x14ac:dyDescent="0.25">
      <c r="A64" s="49"/>
      <c r="B64" s="21" t="s">
        <v>282</v>
      </c>
      <c r="C64" s="25" t="str">
        <f>IF(D64&lt;=Parametros!C$3,"sim","não")</f>
        <v>sim</v>
      </c>
      <c r="D64" s="27">
        <f>IF(C59,ROUNDUP(C62/C59,2),0)</f>
        <v>0</v>
      </c>
    </row>
    <row r="65" spans="1:4" ht="15.75" customHeight="1" x14ac:dyDescent="0.25">
      <c r="A65" s="50"/>
      <c r="B65" s="21" t="s">
        <v>283</v>
      </c>
      <c r="C65" s="25" t="str">
        <f>IF(D65&gt;=C$4,"sim","não")</f>
        <v>sim</v>
      </c>
      <c r="D65" s="27">
        <f>ROUNDUP(C60/(C60+C61),2)</f>
        <v>0.86</v>
      </c>
    </row>
    <row r="66" spans="1:4" ht="15.75" customHeight="1" x14ac:dyDescent="0.25">
      <c r="D66" s="17"/>
    </row>
    <row r="67" spans="1:4" ht="15.75" customHeight="1" x14ac:dyDescent="0.25">
      <c r="A67" s="48" t="s">
        <v>288</v>
      </c>
      <c r="B67" s="21" t="s">
        <v>281</v>
      </c>
      <c r="C67" s="22">
        <f>SUM(C68:C70)</f>
        <v>21</v>
      </c>
      <c r="D67" s="23"/>
    </row>
    <row r="68" spans="1:4" ht="15.75" customHeight="1" x14ac:dyDescent="0.25">
      <c r="A68" s="49"/>
      <c r="B68" s="24"/>
      <c r="C68" s="25">
        <f>COUNTIF(FormMT!$D$119:$D$139,D68 )</f>
        <v>0</v>
      </c>
      <c r="D68" s="26" t="s">
        <v>259</v>
      </c>
    </row>
    <row r="69" spans="1:4" ht="15.75" customHeight="1" x14ac:dyDescent="0.25">
      <c r="A69" s="49"/>
      <c r="B69" s="24"/>
      <c r="C69" s="25">
        <f>COUNTIF(FormMT!$D$119:$D$139,D69 )</f>
        <v>21</v>
      </c>
      <c r="D69" s="26" t="s">
        <v>124</v>
      </c>
    </row>
    <row r="70" spans="1:4" ht="15.75" customHeight="1" x14ac:dyDescent="0.25">
      <c r="A70" s="49"/>
      <c r="B70" s="24"/>
      <c r="C70" s="25">
        <f>COUNTIF(FormMT!$D$119:$D$139,D70 )</f>
        <v>0</v>
      </c>
      <c r="D70" s="26" t="s">
        <v>261</v>
      </c>
    </row>
    <row r="71" spans="1:4" ht="15.75" customHeight="1" x14ac:dyDescent="0.25">
      <c r="A71" s="49"/>
      <c r="B71" s="24"/>
      <c r="C71" s="24"/>
      <c r="D71" s="26"/>
    </row>
    <row r="72" spans="1:4" ht="15.75" customHeight="1" x14ac:dyDescent="0.25">
      <c r="A72" s="49"/>
      <c r="B72" s="21" t="s">
        <v>282</v>
      </c>
      <c r="C72" s="25" t="str">
        <f>IF(D72&lt;=Parametros!C$3,"sim","não")</f>
        <v>sim</v>
      </c>
      <c r="D72" s="27">
        <f>IF(C67,ROUNDUP(C70/C67,2),0)</f>
        <v>0</v>
      </c>
    </row>
    <row r="73" spans="1:4" ht="15.75" customHeight="1" x14ac:dyDescent="0.25">
      <c r="A73" s="50"/>
      <c r="B73" s="21" t="s">
        <v>283</v>
      </c>
      <c r="C73" s="25" t="str">
        <f>IF(D73&gt;=C$4,"sim","não")</f>
        <v>não</v>
      </c>
      <c r="D73" s="27">
        <f>ROUNDUP(C68/(C68+C69),2)</f>
        <v>0</v>
      </c>
    </row>
    <row r="74" spans="1:4" ht="15.75" customHeight="1" x14ac:dyDescent="0.25">
      <c r="D74" s="17"/>
    </row>
    <row r="75" spans="1:4" ht="15.75" customHeight="1" x14ac:dyDescent="0.25">
      <c r="A75" s="48" t="s">
        <v>289</v>
      </c>
      <c r="B75" s="21" t="s">
        <v>281</v>
      </c>
      <c r="C75" s="22">
        <f>SUM(C76:C78)</f>
        <v>12</v>
      </c>
      <c r="D75" s="23"/>
    </row>
    <row r="76" spans="1:4" ht="15.75" customHeight="1" x14ac:dyDescent="0.25">
      <c r="A76" s="49"/>
      <c r="B76" s="24"/>
      <c r="C76" s="25">
        <f>COUNTIF(FormMT!$D$143:$D$154,D76 )</f>
        <v>0</v>
      </c>
      <c r="D76" s="26" t="s">
        <v>259</v>
      </c>
    </row>
    <row r="77" spans="1:4" ht="15.75" customHeight="1" x14ac:dyDescent="0.25">
      <c r="A77" s="49"/>
      <c r="B77" s="24"/>
      <c r="C77" s="25">
        <f>COUNTIF(FormMT!$D$143:$D$154,D77 )</f>
        <v>12</v>
      </c>
      <c r="D77" s="26" t="s">
        <v>124</v>
      </c>
    </row>
    <row r="78" spans="1:4" ht="15.75" customHeight="1" x14ac:dyDescent="0.25">
      <c r="A78" s="49"/>
      <c r="B78" s="24"/>
      <c r="C78" s="25">
        <f>COUNTIF(FormMT!$D$143:$D$154,D78 )</f>
        <v>0</v>
      </c>
      <c r="D78" s="26" t="s">
        <v>261</v>
      </c>
    </row>
    <row r="79" spans="1:4" ht="15.75" customHeight="1" x14ac:dyDescent="0.25">
      <c r="A79" s="49"/>
      <c r="B79" s="24"/>
      <c r="C79" s="24"/>
      <c r="D79" s="26"/>
    </row>
    <row r="80" spans="1:4" ht="15.75" customHeight="1" x14ac:dyDescent="0.25">
      <c r="A80" s="49"/>
      <c r="B80" s="21" t="s">
        <v>282</v>
      </c>
      <c r="C80" s="25" t="str">
        <f>IF(D80&lt;=Parametros!C$3,"sim","não")</f>
        <v>sim</v>
      </c>
      <c r="D80" s="27">
        <f>IF(C75,ROUNDUP(C78/C75,2),0)</f>
        <v>0</v>
      </c>
    </row>
    <row r="81" spans="1:4" ht="15.75" customHeight="1" x14ac:dyDescent="0.25">
      <c r="A81" s="50"/>
      <c r="B81" s="21" t="s">
        <v>283</v>
      </c>
      <c r="C81" s="25" t="str">
        <f>IF(D81&gt;=C$4,"sim","não")</f>
        <v>não</v>
      </c>
      <c r="D81" s="27">
        <f>ROUNDUP(C76/(C76+C77),2)</f>
        <v>0</v>
      </c>
    </row>
    <row r="82" spans="1:4" ht="15.75" customHeight="1" x14ac:dyDescent="0.25">
      <c r="D82" s="17"/>
    </row>
    <row r="83" spans="1:4" ht="15.75" customHeight="1" x14ac:dyDescent="0.25">
      <c r="A83" s="48" t="s">
        <v>290</v>
      </c>
      <c r="B83" s="21" t="s">
        <v>281</v>
      </c>
      <c r="C83" s="22">
        <f>SUM(C84:C86)</f>
        <v>10</v>
      </c>
      <c r="D83" s="23"/>
    </row>
    <row r="84" spans="1:4" ht="15.75" customHeight="1" x14ac:dyDescent="0.25">
      <c r="A84" s="49"/>
      <c r="B84" s="24"/>
      <c r="C84" s="25">
        <f>COUNTIF(FormMT!$D$158:$D$167,D84 )</f>
        <v>0</v>
      </c>
      <c r="D84" s="26" t="s">
        <v>259</v>
      </c>
    </row>
    <row r="85" spans="1:4" ht="15.75" customHeight="1" x14ac:dyDescent="0.25">
      <c r="A85" s="49"/>
      <c r="B85" s="24"/>
      <c r="C85" s="25">
        <f>COUNTIF(FormMT!$D$158:$D$167,D85 )</f>
        <v>10</v>
      </c>
      <c r="D85" s="26" t="s">
        <v>124</v>
      </c>
    </row>
    <row r="86" spans="1:4" ht="15.75" customHeight="1" x14ac:dyDescent="0.25">
      <c r="A86" s="49"/>
      <c r="B86" s="24"/>
      <c r="C86" s="25">
        <f>COUNTIF(FormMT!$D$158:$D$167,D86 )</f>
        <v>0</v>
      </c>
      <c r="D86" s="26" t="s">
        <v>261</v>
      </c>
    </row>
    <row r="87" spans="1:4" ht="15.75" customHeight="1" x14ac:dyDescent="0.25">
      <c r="A87" s="49"/>
      <c r="B87" s="24"/>
      <c r="C87" s="24"/>
      <c r="D87" s="26"/>
    </row>
    <row r="88" spans="1:4" ht="15.75" customHeight="1" x14ac:dyDescent="0.25">
      <c r="A88" s="49"/>
      <c r="B88" s="21" t="s">
        <v>282</v>
      </c>
      <c r="C88" s="25" t="str">
        <f>IF(D88&lt;=Parametros!C$3,"sim","não")</f>
        <v>sim</v>
      </c>
      <c r="D88" s="27">
        <f>IF(C83,ROUNDUP(C86/C83,2),0)</f>
        <v>0</v>
      </c>
    </row>
    <row r="89" spans="1:4" ht="15.75" customHeight="1" x14ac:dyDescent="0.25">
      <c r="A89" s="50"/>
      <c r="B89" s="21" t="s">
        <v>283</v>
      </c>
      <c r="C89" s="25" t="str">
        <f>IF(D89&gt;=C$4,"sim","não")</f>
        <v>não</v>
      </c>
      <c r="D89" s="27">
        <f>ROUNDUP(C84/(C84+C85),2)</f>
        <v>0</v>
      </c>
    </row>
    <row r="90" spans="1:4" ht="15.75" customHeight="1" x14ac:dyDescent="0.25">
      <c r="D90" s="17"/>
    </row>
    <row r="91" spans="1:4" ht="15.75" customHeight="1" x14ac:dyDescent="0.25">
      <c r="A91" s="48" t="s">
        <v>291</v>
      </c>
      <c r="B91" s="21" t="s">
        <v>281</v>
      </c>
      <c r="C91" s="22">
        <f>SUM(C92:C94)</f>
        <v>10</v>
      </c>
      <c r="D91" s="23"/>
    </row>
    <row r="92" spans="1:4" ht="15.75" customHeight="1" x14ac:dyDescent="0.25">
      <c r="A92" s="49"/>
      <c r="B92" s="24"/>
      <c r="C92" s="25">
        <f>COUNTIF(FormMT!$D$158:$D$167,D92 )</f>
        <v>0</v>
      </c>
      <c r="D92" s="26" t="s">
        <v>259</v>
      </c>
    </row>
    <row r="93" spans="1:4" ht="15.75" customHeight="1" x14ac:dyDescent="0.25">
      <c r="A93" s="49"/>
      <c r="B93" s="24"/>
      <c r="C93" s="25">
        <f>COUNTIF(FormMT!$D$158:$D$167,D93 )</f>
        <v>10</v>
      </c>
      <c r="D93" s="26" t="s">
        <v>124</v>
      </c>
    </row>
    <row r="94" spans="1:4" ht="15.75" customHeight="1" x14ac:dyDescent="0.25">
      <c r="A94" s="49"/>
      <c r="B94" s="24"/>
      <c r="C94" s="25">
        <f>COUNTIF(FormMT!$D$171:$D$176,D94 )</f>
        <v>0</v>
      </c>
      <c r="D94" s="26" t="s">
        <v>261</v>
      </c>
    </row>
    <row r="95" spans="1:4" ht="15.75" customHeight="1" x14ac:dyDescent="0.25">
      <c r="A95" s="49"/>
      <c r="B95" s="24"/>
      <c r="C95" s="24"/>
      <c r="D95" s="26"/>
    </row>
    <row r="96" spans="1:4" ht="15.75" customHeight="1" x14ac:dyDescent="0.25">
      <c r="A96" s="49"/>
      <c r="B96" s="21" t="s">
        <v>282</v>
      </c>
      <c r="C96" s="25" t="str">
        <f>IF(D96&lt;=Parametros!C$3,"sim","não")</f>
        <v>sim</v>
      </c>
      <c r="D96" s="27">
        <f>IF(C91,ROUNDUP(C94/C91,2),0)</f>
        <v>0</v>
      </c>
    </row>
    <row r="97" spans="1:4" ht="15.75" customHeight="1" x14ac:dyDescent="0.25">
      <c r="A97" s="50"/>
      <c r="B97" s="21" t="s">
        <v>283</v>
      </c>
      <c r="C97" s="25" t="str">
        <f>IF(D97&gt;=C$4,"sim","não")</f>
        <v>não</v>
      </c>
      <c r="D97" s="27">
        <f>ROUNDUP(C92/(C92+C93),2)</f>
        <v>0</v>
      </c>
    </row>
    <row r="98" spans="1:4" ht="15.75" customHeight="1" x14ac:dyDescent="0.25"/>
    <row r="99" spans="1:4" ht="15.75" customHeight="1" x14ac:dyDescent="0.25"/>
    <row r="100" spans="1:4" ht="15.75" customHeight="1" x14ac:dyDescent="0.25"/>
  </sheetData>
  <mergeCells count="9">
    <mergeCell ref="A91:A97"/>
    <mergeCell ref="A25:A31"/>
    <mergeCell ref="A34:A40"/>
    <mergeCell ref="A43:A49"/>
    <mergeCell ref="A51:A57"/>
    <mergeCell ref="A59:A65"/>
    <mergeCell ref="A67:A73"/>
    <mergeCell ref="A75:A81"/>
    <mergeCell ref="A83:A8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Termos e Definições</vt:lpstr>
      <vt:lpstr>FormMT</vt:lpstr>
      <vt:lpstr>Resultado</vt:lpstr>
      <vt:lpstr>Parametros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Stenio Diniz</dc:creator>
  <cp:keywords/>
  <dc:description/>
  <cp:lastModifiedBy>Angela Soares</cp:lastModifiedBy>
  <cp:revision/>
  <dcterms:created xsi:type="dcterms:W3CDTF">2023-01-09T13:59:29Z</dcterms:created>
  <dcterms:modified xsi:type="dcterms:W3CDTF">2025-12-08T11:43:21Z</dcterms:modified>
  <cp:category/>
  <cp:contentStatus/>
</cp:coreProperties>
</file>